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ml.chartshap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03"/>
  <workbookPr/>
  <mc:AlternateContent xmlns:mc="http://schemas.openxmlformats.org/markup-compatibility/2006">
    <mc:Choice Requires="x15">
      <x15ac:absPath xmlns:x15ac="http://schemas.microsoft.com/office/spreadsheetml/2010/11/ac" url="https://ontariohealth.sharepoint.com/sites/EmergencyServices/Shared Documents/179. ED Leading Practices Toolkit/04. Toolkit materials/Toolkit drafts/OH_ED Toolkit Version 1.1 - Targets Update - May 2025/"/>
    </mc:Choice>
  </mc:AlternateContent>
  <xr:revisionPtr revIDLastSave="0" documentId="8_{AB1D48E4-8809-48CC-89C5-D2288748A23B}" xr6:coauthVersionLast="47" xr6:coauthVersionMax="47" xr10:uidLastSave="{00000000-0000-0000-0000-000000000000}"/>
  <bookViews>
    <workbookView xWindow="-110" yWindow="-110" windowWidth="19420" windowHeight="11500" tabRatio="804" xr2:uid="{484846A1-BE07-4F27-A65F-BB67D9AA1B6E}"/>
  </bookViews>
  <sheets>
    <sheet name="Instructions" sheetId="6" r:id="rId1"/>
    <sheet name="Dashboard" sheetId="18" r:id="rId2"/>
    <sheet name="0. Foundational" sheetId="12" r:id="rId3"/>
    <sheet name="1. Ambulance Arrival &amp; Offload" sheetId="5" r:id="rId4"/>
    <sheet name="2. Triage &amp; Registration" sheetId="7" r:id="rId5"/>
    <sheet name="3. Physician Initial Assessment" sheetId="8" r:id="rId6"/>
    <sheet name="4. Lab, DI &amp; Consults" sheetId="9" r:id="rId7"/>
    <sheet name="5. Time Spent in ED" sheetId="10" r:id="rId8"/>
    <sheet name="Attestation" sheetId="19" r:id="rId9"/>
  </sheets>
  <definedNames>
    <definedName name="_xlnm._FilterDatabase" localSheetId="2" hidden="1">'0. Foundational'!$E$4:$G$58</definedName>
    <definedName name="_xlnm._FilterDatabase" localSheetId="3" hidden="1">'1. Ambulance Arrival &amp; Offload'!$D$4:$G$4</definedName>
    <definedName name="_xlnm._FilterDatabase" localSheetId="4" hidden="1">'2. Triage &amp; Registration'!$D$4:$G$4</definedName>
    <definedName name="_xlnm._FilterDatabase" localSheetId="5" hidden="1">'3. Physician Initial Assessment'!$D$4:$G$4</definedName>
    <definedName name="_xlnm._FilterDatabase" localSheetId="6" hidden="1">'4. Lab, DI &amp; Consults'!$D$3:$G$3</definedName>
    <definedName name="_xlnm._FilterDatabase" localSheetId="7" hidden="1">'5. Time Spent in ED'!$D$4:$G$4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0" i="18" l="1"/>
  <c r="E60" i="18"/>
  <c r="F60" i="18"/>
  <c r="D61" i="18"/>
  <c r="E61" i="18"/>
  <c r="F61" i="18"/>
  <c r="D62" i="18"/>
  <c r="E62" i="18"/>
  <c r="F62" i="18"/>
  <c r="N89" i="18"/>
  <c r="M89" i="18"/>
  <c r="L89" i="18"/>
  <c r="L88" i="18"/>
  <c r="N88" i="18"/>
  <c r="M88" i="18"/>
  <c r="N87" i="18"/>
  <c r="M87" i="18"/>
  <c r="L87" i="18"/>
  <c r="H89" i="18"/>
  <c r="H88" i="18"/>
  <c r="H87" i="18"/>
  <c r="G89" i="18"/>
  <c r="G88" i="18"/>
  <c r="G87" i="18"/>
  <c r="F89" i="18"/>
  <c r="F88" i="18"/>
  <c r="F87" i="18"/>
  <c r="Q62" i="18"/>
  <c r="Q61" i="18"/>
  <c r="Q60" i="18"/>
  <c r="P62" i="18"/>
  <c r="P61" i="18"/>
  <c r="P60" i="18"/>
  <c r="O62" i="18"/>
  <c r="O61" i="18"/>
  <c r="O60" i="18"/>
  <c r="K62" i="18"/>
  <c r="K61" i="18"/>
  <c r="K60" i="18"/>
  <c r="J62" i="18"/>
  <c r="J61" i="18"/>
  <c r="J60" i="18"/>
  <c r="I62" i="18"/>
  <c r="I61" i="18"/>
  <c r="I60" i="18"/>
  <c r="J15" i="5"/>
  <c r="G18" i="18"/>
  <c r="G17" i="18"/>
  <c r="G16" i="18"/>
  <c r="M16" i="5"/>
  <c r="K17" i="5"/>
  <c r="J17" i="5"/>
  <c r="M15" i="5"/>
  <c r="K16" i="5"/>
  <c r="J16" i="5"/>
  <c r="M14" i="5"/>
  <c r="K15" i="5"/>
  <c r="L8" i="10"/>
  <c r="L7" i="10"/>
  <c r="L6" i="10"/>
  <c r="K8" i="10"/>
  <c r="K7" i="10"/>
  <c r="K6" i="10"/>
  <c r="J8" i="10"/>
  <c r="J7" i="10"/>
  <c r="J6" i="10"/>
  <c r="M6" i="9"/>
  <c r="M5" i="9"/>
  <c r="M4" i="9"/>
  <c r="L6" i="9"/>
  <c r="L5" i="9"/>
  <c r="L4" i="9"/>
  <c r="K6" i="9"/>
  <c r="K5" i="9"/>
  <c r="K4" i="9"/>
  <c r="M9" i="8"/>
  <c r="M8" i="8"/>
  <c r="M7" i="8"/>
  <c r="L9" i="8"/>
  <c r="L8" i="8"/>
  <c r="L7" i="8"/>
  <c r="K9" i="8"/>
  <c r="K8" i="8"/>
  <c r="K7" i="8"/>
  <c r="L8" i="7"/>
  <c r="L7" i="7"/>
  <c r="L6" i="7"/>
  <c r="J6" i="7"/>
  <c r="K8" i="7"/>
  <c r="K7" i="7"/>
  <c r="K6" i="7"/>
  <c r="J8" i="7"/>
  <c r="J7" i="7"/>
  <c r="C63" i="12"/>
  <c r="C64" i="12"/>
  <c r="C62" i="12"/>
  <c r="H9" i="18" l="1"/>
  <c r="O9" i="18"/>
  <c r="C9" i="18"/>
</calcChain>
</file>

<file path=xl/sharedStrings.xml><?xml version="1.0" encoding="utf-8"?>
<sst xmlns="http://schemas.openxmlformats.org/spreadsheetml/2006/main" count="531" uniqueCount="239">
  <si>
    <t>Hospital ED Leading Practices Self-Assessment Guide</t>
  </si>
  <si>
    <t>Objectives and Instructions for Completing the Self Assessment</t>
  </si>
  <si>
    <r>
      <rPr>
        <b/>
        <sz val="14"/>
        <color rgb="FF000000"/>
        <rFont val="Calibri"/>
        <family val="2"/>
      </rPr>
      <t>Objective</t>
    </r>
    <r>
      <rPr>
        <sz val="12"/>
        <color rgb="FF000000"/>
        <rFont val="Calibri"/>
        <family val="2"/>
      </rPr>
      <t xml:space="preserve">
The ED Self-Assessment Guide is for hospital and ED leadership to complete in order to assess current strategies related to Foundational Leading Practices and Functional Themes that are in place to address and improve ED throughput and encourage planning the next steps for continuous improvement. 
</t>
    </r>
    <r>
      <rPr>
        <b/>
        <sz val="14"/>
        <color rgb="FF0070C0"/>
        <rFont val="Calibri"/>
        <family val="2"/>
      </rPr>
      <t>Foundational Themes</t>
    </r>
    <r>
      <rPr>
        <b/>
        <sz val="12"/>
        <color rgb="FF000000"/>
        <rFont val="Calibri"/>
        <family val="2"/>
      </rPr>
      <t xml:space="preserve">
</t>
    </r>
    <r>
      <rPr>
        <sz val="12"/>
        <color rgb="FF000000"/>
        <rFont val="Calibri"/>
        <family val="2"/>
      </rPr>
      <t xml:space="preserve">These strategies are essential for every organization to prioritize to set the stage for the implementation of any initiative that may affect a positive change in ED patient flow. Because of this, all strategies under foundational leading practices are categorized as Universal, meaning that all 163 EDs should be applying and assessing these strategies.  
</t>
    </r>
    <r>
      <rPr>
        <b/>
        <sz val="14"/>
        <color rgb="FFEA9804"/>
        <rFont val="Calibri"/>
        <family val="2"/>
      </rPr>
      <t xml:space="preserve">Functional Themes </t>
    </r>
    <r>
      <rPr>
        <b/>
        <sz val="12"/>
        <color rgb="FFEA9804"/>
        <rFont val="Calibri"/>
        <family val="2"/>
      </rPr>
      <t xml:space="preserve">
</t>
    </r>
    <r>
      <rPr>
        <sz val="12"/>
        <color rgb="FF000000"/>
        <rFont val="Calibri"/>
        <family val="2"/>
      </rPr>
      <t xml:space="preserve">These themes have been identified as core building blocks throughout every step of the patient journey to support effective patient flow and safety. Key processes in the patient journey are identified in tabs below, numbered 1 through 5. The strategies within the patient journey are organized according to functional themes. To help guide organizations in understanding and prioritizing the implementation of strategies; based on identified impact, value to the organization and available resources; strategies have been categorized in </t>
    </r>
    <r>
      <rPr>
        <i/>
        <sz val="12"/>
        <color rgb="FF000000"/>
        <rFont val="Calibri"/>
        <family val="2"/>
      </rPr>
      <t>Column D</t>
    </r>
    <r>
      <rPr>
        <sz val="12"/>
        <color rgb="FF000000"/>
        <rFont val="Calibri"/>
        <family val="2"/>
      </rPr>
      <t xml:space="preserve"> as </t>
    </r>
    <r>
      <rPr>
        <i/>
        <sz val="12"/>
        <color rgb="FF000000"/>
        <rFont val="Calibri"/>
        <family val="2"/>
      </rPr>
      <t>Universal</t>
    </r>
    <r>
      <rPr>
        <sz val="12"/>
        <color rgb="FF000000"/>
        <rFont val="Calibri"/>
        <family val="2"/>
      </rPr>
      <t xml:space="preserve">, </t>
    </r>
    <r>
      <rPr>
        <i/>
        <sz val="12"/>
        <color rgb="FF000000"/>
        <rFont val="Calibri"/>
        <family val="2"/>
      </rPr>
      <t>Intermediate</t>
    </r>
    <r>
      <rPr>
        <sz val="12"/>
        <color rgb="FF000000"/>
        <rFont val="Calibri"/>
        <family val="2"/>
      </rPr>
      <t xml:space="preserve"> or </t>
    </r>
    <r>
      <rPr>
        <i/>
        <sz val="12"/>
        <color rgb="FF000000"/>
        <rFont val="Calibri"/>
        <family val="2"/>
      </rPr>
      <t>Advanced</t>
    </r>
    <r>
      <rPr>
        <sz val="12"/>
        <color rgb="FF000000"/>
        <rFont val="Calibri"/>
        <family val="2"/>
      </rPr>
      <t xml:space="preserve">. 
</t>
    </r>
    <r>
      <rPr>
        <i/>
        <sz val="12"/>
        <color rgb="FF000000"/>
        <rFont val="Calibri"/>
        <family val="2"/>
      </rPr>
      <t>Universal</t>
    </r>
    <r>
      <rPr>
        <sz val="12"/>
        <color rgb="FF000000"/>
        <rFont val="Calibri"/>
        <family val="2"/>
      </rPr>
      <t xml:space="preserve"> Strategies are to be applied and assessed at all 163 EDs.
</t>
    </r>
    <r>
      <rPr>
        <i/>
        <sz val="12"/>
        <color rgb="FF000000"/>
        <rFont val="Calibri"/>
        <family val="2"/>
      </rPr>
      <t>Intermediate</t>
    </r>
    <r>
      <rPr>
        <sz val="12"/>
        <color rgb="FF000000"/>
        <rFont val="Calibri"/>
        <family val="2"/>
      </rPr>
      <t xml:space="preserve"> Strategies are implemented to build upon universal strategies.
</t>
    </r>
    <r>
      <rPr>
        <i/>
        <sz val="12"/>
        <color rgb="FF000000"/>
        <rFont val="Calibri"/>
        <family val="2"/>
      </rPr>
      <t>Advanced</t>
    </r>
    <r>
      <rPr>
        <sz val="12"/>
        <color rgb="FF000000"/>
        <rFont val="Calibri"/>
        <family val="2"/>
      </rPr>
      <t xml:space="preserve"> Strategies are those that EDs should review for implementation when all universal and intermediate strategies are in place and further innovation is sought.
Details regarding the assessment of strategies will be communicated through your OH Region.  
</t>
    </r>
    <r>
      <rPr>
        <b/>
        <sz val="14"/>
        <color rgb="FF000000"/>
        <rFont val="Calibri"/>
        <family val="2"/>
      </rPr>
      <t xml:space="preserve">Instructions for Use
</t>
    </r>
    <r>
      <rPr>
        <sz val="12"/>
        <color rgb="FF000000"/>
        <rFont val="Calibri"/>
        <family val="2"/>
      </rPr>
      <t xml:space="preserve">1. Use the tabs located at the bottom of the sheet to navigate through the sheets.
2. For each tab, review the strategies in </t>
    </r>
    <r>
      <rPr>
        <i/>
        <sz val="12"/>
        <color rgb="FF000000"/>
        <rFont val="Calibri"/>
        <family val="2"/>
      </rPr>
      <t xml:space="preserve">Column C. </t>
    </r>
    <r>
      <rPr>
        <sz val="12"/>
        <color rgb="FF000000"/>
        <rFont val="Calibri"/>
        <family val="2"/>
      </rPr>
      <t xml:space="preserve">
3. For each Universal strategy, you must indicate if it has been Achieved, if it is In Progress, or if the strategy remains as an Opportunity for Improvement. 
Select one of these options from the drop-down menu in </t>
    </r>
    <r>
      <rPr>
        <i/>
        <sz val="12"/>
        <color rgb="FF000000"/>
        <rFont val="Calibri"/>
        <family val="2"/>
      </rPr>
      <t xml:space="preserve">Column E. </t>
    </r>
    <r>
      <rPr>
        <sz val="12"/>
        <color rgb="FF000000"/>
        <rFont val="Calibri"/>
        <family val="2"/>
      </rPr>
      <t xml:space="preserve">
4. OH Regions will advise hospital and ED leadership if it is required to assess against </t>
    </r>
    <r>
      <rPr>
        <i/>
        <sz val="12"/>
        <color rgb="FF000000"/>
        <rFont val="Calibri"/>
        <family val="2"/>
      </rPr>
      <t>Intermediate</t>
    </r>
    <r>
      <rPr>
        <sz val="12"/>
        <color rgb="FF000000"/>
        <rFont val="Calibri"/>
        <family val="2"/>
      </rPr>
      <t xml:space="preserve"> or </t>
    </r>
    <r>
      <rPr>
        <i/>
        <sz val="12"/>
        <color rgb="FF000000"/>
        <rFont val="Calibri"/>
        <family val="2"/>
      </rPr>
      <t>Advanced</t>
    </r>
    <r>
      <rPr>
        <sz val="12"/>
        <color rgb="FF000000"/>
        <rFont val="Calibri"/>
        <family val="2"/>
      </rPr>
      <t xml:space="preserve"> strategies.
5. OH Regions will also advise hospital and ED leadership if Action Planning and Timelines are required for completion.</t>
    </r>
    <r>
      <rPr>
        <b/>
        <sz val="14"/>
        <color rgb="FF000000"/>
        <rFont val="Calibri"/>
        <family val="2"/>
      </rPr>
      <t xml:space="preserve">
Dashboard
</t>
    </r>
    <r>
      <rPr>
        <sz val="12"/>
        <color rgb="FF000000"/>
        <rFont val="Calibri"/>
        <family val="2"/>
      </rPr>
      <t xml:space="preserve">The Self-Assessment Guide Dashboard is located in the second tab.
For optimal use of the dashboard, all strategies for a particular category (Universal, Intermediate or Advanced) </t>
    </r>
    <r>
      <rPr>
        <b/>
        <i/>
        <sz val="12"/>
        <color rgb="FF000000"/>
        <rFont val="Calibri"/>
        <family val="2"/>
      </rPr>
      <t>must</t>
    </r>
    <r>
      <rPr>
        <sz val="12"/>
        <color rgb="FF000000"/>
        <rFont val="Calibri"/>
        <family val="2"/>
      </rPr>
      <t xml:space="preserve"> be assessed and identified as either Achieved, In Progress, or Opportunity for Improvement.
</t>
    </r>
    <r>
      <rPr>
        <b/>
        <sz val="14"/>
        <color rgb="FF000000"/>
        <rFont val="Calibri"/>
        <family val="2"/>
      </rPr>
      <t xml:space="preserve">Attestation
</t>
    </r>
    <r>
      <rPr>
        <sz val="12"/>
        <color rgb="FF000000"/>
        <rFont val="Calibri"/>
        <family val="2"/>
      </rPr>
      <t xml:space="preserve">A site will be notified by OH Regions if the attestation tab is required to be completed.
</t>
    </r>
    <r>
      <rPr>
        <b/>
        <sz val="12"/>
        <color rgb="FF000000"/>
        <rFont val="Calibri"/>
        <family val="2"/>
      </rPr>
      <t>Example: Tab 3. Physician Initial Assessment</t>
    </r>
  </si>
  <si>
    <t>#</t>
  </si>
  <si>
    <t>Strategy</t>
  </si>
  <si>
    <t>Category</t>
  </si>
  <si>
    <t>Achieved, In Progress or Opportunity for Improvement</t>
  </si>
  <si>
    <t xml:space="preserve">Action Planning </t>
  </si>
  <si>
    <r>
      <t xml:space="preserve">Timelines
</t>
    </r>
    <r>
      <rPr>
        <i/>
        <sz val="12"/>
        <color theme="1"/>
        <rFont val="Calibri"/>
        <family val="2"/>
      </rPr>
      <t>What are the associated timelines for  meeting the key activities to achieve the strategy?</t>
    </r>
  </si>
  <si>
    <t>Optimizing Physical Space Design and Queuing Systems</t>
  </si>
  <si>
    <t>Spaces in addition to stretchers (e.g., traditional chairs, reclining chairs) are used for patient assessment</t>
  </si>
  <si>
    <t>Universal</t>
  </si>
  <si>
    <t>Achieved</t>
  </si>
  <si>
    <t>An area of the waiting room is designated for patient assessment and privacy is maintained using privacy screens or physical barriers</t>
  </si>
  <si>
    <t>In Progress</t>
  </si>
  <si>
    <t>Patients are streamlined to designated areas of the ED based on acuity and/or presentation (e.g., fast track zone, rapid assessment zone)</t>
  </si>
  <si>
    <t>Opportunity for Improvement</t>
  </si>
  <si>
    <t>Self Assessment Guide Dashboard</t>
  </si>
  <si>
    <t>Overview</t>
  </si>
  <si>
    <t>Total Universal Strategies Achieved</t>
  </si>
  <si>
    <t>Total Intermediate Strategies Achieved</t>
  </si>
  <si>
    <t>Total Advanced Strategies Achieved</t>
  </si>
  <si>
    <t>Out of 125</t>
  </si>
  <si>
    <t>Out of 36</t>
  </si>
  <si>
    <t>Out of 10</t>
  </si>
  <si>
    <t>Foundational Strategies</t>
  </si>
  <si>
    <t>Functional Strategies According to Patient Journey Point &amp; Process</t>
  </si>
  <si>
    <t>1. Ambulance Arrival and Offload</t>
  </si>
  <si>
    <t>2. Triage &amp; Registration</t>
  </si>
  <si>
    <t>3. Physician Initial Assessment</t>
  </si>
  <si>
    <t>Intermediate</t>
  </si>
  <si>
    <t>Advanced</t>
  </si>
  <si>
    <t>4. Lab, DI &amp; Consult Services</t>
  </si>
  <si>
    <t>5. Time Spent in ED</t>
  </si>
  <si>
    <t>Foundational Leading Practices</t>
  </si>
  <si>
    <t>Action Planning</t>
  </si>
  <si>
    <r>
      <t xml:space="preserve">Timelines
</t>
    </r>
    <r>
      <rPr>
        <i/>
        <sz val="12"/>
        <color theme="1"/>
        <rFont val="Calibri"/>
        <family val="2"/>
      </rPr>
      <t>What is the estimation of the time required to achieve the strategy?</t>
    </r>
  </si>
  <si>
    <t>Theme 1: Organizational Culture and Leadership</t>
  </si>
  <si>
    <t>Prioritize optimal patient flow across all levels of the organization</t>
  </si>
  <si>
    <t>An organizational governance structure is in place that defines the authority, responsibilities and accountabilities at all levels of leadership and frontline staff as it relates to ED performance and flow</t>
  </si>
  <si>
    <t xml:space="preserve">All levels of organizational leadership are aware of individual accountabilities and responsibilities related to ED performance and flow and this is documented and available internally </t>
  </si>
  <si>
    <t>Senior organizational leaders regularly access the OH Hospital/ED Performance Scorecard and use the data to inform performance discussions and develop improvement strategies</t>
  </si>
  <si>
    <t>Senior organizational leaders use additional available data related to ED flow performance daily/weekly/monthly to measure, monitor and inform decision making</t>
  </si>
  <si>
    <t>Senior organizational leaders demonstrate commitment to presence and visibility in the ED and strive to do regular walk-throughs of the ED to liaise with ED leadership and frontline staff</t>
  </si>
  <si>
    <t>A regular forum exists, established and chaired by senior organizational leadership, to allow discussions across the organization with respectful to hospital performance and ED performance is a standing agenda item</t>
  </si>
  <si>
    <t>Foster a culture of continuous quality improvement and innovation across the organization</t>
  </si>
  <si>
    <t>Organizational leaders are allotted protected time and opportunities to participate in learning and development and/or educational seminars that relate to ED performance and flow and quality improvement</t>
  </si>
  <si>
    <t>A forum exists between organizational leadership and ED leadership to review ED specific performance challenges and opportunities</t>
  </si>
  <si>
    <t>A forum exists for teams to socialize and review performance data</t>
  </si>
  <si>
    <t>A clear change management framework for performance improvement is in place to engage staff, manage resistance and promote success</t>
  </si>
  <si>
    <t>Theme 2: Building a High-Performing Culture in ED</t>
  </si>
  <si>
    <t>ED leaders create and inspire a shared vision with respect to ED flow and performance and continuously promote and share this vision</t>
  </si>
  <si>
    <t>A forum exists for frontline staff to collaborate with ED leadership in defining goals related to ED performance including daily huddles and/or regular staff meetings</t>
  </si>
  <si>
    <t>Clear messaging is available to frontline staff linking the shared vision to intrinsic motivators which improves commitment to the vision</t>
  </si>
  <si>
    <t>Team success and positive feedback are shared through various forums to illustrate the shared vision in action (e.g., huddle, bulletin board, newsletter) and include specific data related to ED flow and performance</t>
  </si>
  <si>
    <t>Daily huddles between ED leadership and frontline staff are used as an opportunity to reinforce the vision, share data related to ED performance and flow, understand challenges and collaborate with staff on solutions</t>
  </si>
  <si>
    <t>Bulletin boards are used in the ED to contentiously promote the vision of improved ED flow and performance and share data with frontline staff</t>
  </si>
  <si>
    <t xml:space="preserve">Internal newsletters are distributed to frontline staff to communicate information related to ED flow and performance </t>
  </si>
  <si>
    <t>A unit-based council with protected time is in place as a forum for frontline staff engagement</t>
  </si>
  <si>
    <t>Onboarding and orientation programs for new staff includes information and messaging related to the importance of ED flow and performance, key performance indicators, and the impact that frontline staff have on ED metrics</t>
  </si>
  <si>
    <t>ED leaders build a culture of psychology safety in the ED</t>
  </si>
  <si>
    <t>ED leaders are regularly visible on the frontline and actively support staff in the moment and address real-time challenges</t>
  </si>
  <si>
    <t>ED leaders have completed training related to building psychological safety in the workplace</t>
  </si>
  <si>
    <t>ED leaders maintain an open door policy</t>
  </si>
  <si>
    <t xml:space="preserve">Frontline staff have a forum to provide input and feedback which is regularly reviewed and addressed </t>
  </si>
  <si>
    <t>Foster a culture of continuous quality improvement and innovation in the ED</t>
  </si>
  <si>
    <t>Frontline staff have completed learning and development courses and/or educational seminars related to quality improvement principles (e.g., Lean)</t>
  </si>
  <si>
    <t>Frontline staff are included in and have protected time to participate in quality improvement events</t>
  </si>
  <si>
    <t>A forum exists for frontline staff to share quality improvement ideas</t>
  </si>
  <si>
    <t>A change management framework exists to support frontline staff through all changes as a result of quality improvement initiatives</t>
  </si>
  <si>
    <t>Theme 3: Data-Drive Decision Making</t>
  </si>
  <si>
    <t>Implement a balanced scorecard to provide continuous feedback to senior management on outcomes</t>
  </si>
  <si>
    <t>The balanced scorecard is regularly used to support performance discussions around ED key performance indicators</t>
  </si>
  <si>
    <t>Dashboards are used to monitor flow in real-time to ensure decision making is based on appropriate data and immediate action can be taken</t>
  </si>
  <si>
    <t>Develop processes around ongoing data review, data quality analysis and sharing data to inform process improvements</t>
  </si>
  <si>
    <t>Clinical providers and staff that document clinical care &amp; time stamps have a clear understanding of definitions, their relevance, how it is measured, and how their daily work impacts it</t>
  </si>
  <si>
    <t>Data validation occurs at a regular cadence to ensure data quality and compliance</t>
  </si>
  <si>
    <t>Data that measures performance variation by staff is explored amongst individual providers and improvement strategies are developed accordingly</t>
  </si>
  <si>
    <t>An audit process for data quality assessment is in place to ensure time stamps and data accurately reflect the time patients wait</t>
  </si>
  <si>
    <t>Theme 4: Continuous Quality Improvement</t>
  </si>
  <si>
    <t>Use Lean management principles</t>
  </si>
  <si>
    <t>Protected time is available to ED leadership and staff to assess key processes in the patient journey using Lean management principles</t>
  </si>
  <si>
    <t>Data is continuously reviewed to identify where bottlenecks to flow exists or staffing resources are mismatched to patient arrivals</t>
  </si>
  <si>
    <t>Clinical staff are provided information and feedback on the impact of their individual performance and behaviour as it related to ED flow</t>
  </si>
  <si>
    <t>All key processes of the patient journey are value-stream mapped and this data is used to identify and address bottlenecks</t>
  </si>
  <si>
    <t>Processes are value-stream mapped and data is used to inform decision making</t>
  </si>
  <si>
    <t>A process is in place to identify waste within key processes of the patient journey and targeted strategies are developed to reduce waste</t>
  </si>
  <si>
    <t>Educate all levels of the organization on quality improvement</t>
  </si>
  <si>
    <t>All ED staff are trained in quality improvement methodologies</t>
  </si>
  <si>
    <t>Frontline ED staff are developed to lead projects in the ED</t>
  </si>
  <si>
    <t>Quality and risk managers are included in ED change management events</t>
  </si>
  <si>
    <t>COUNTIT</t>
  </si>
  <si>
    <t>ED staff (e.g., triage nurse, charge nurse) have visual line of sight to ambulance arrivals</t>
  </si>
  <si>
    <t>A specific area of the ED is  dedicated to offloading patients arriving via ambulance (e.g., stretchers, reclining chairs)</t>
  </si>
  <si>
    <t>Patients are offloaded to non-stretcher care spaces (e.g., waiting room, reclining chair) where appropriate</t>
  </si>
  <si>
    <t>Enhancing Staffing, Resource Allocation and Models of Care</t>
  </si>
  <si>
    <t>Data has been used to ensure ambulance triage and ambulance offload spaces are staffed according to peak arrival patterns and volumes</t>
  </si>
  <si>
    <r>
      <t xml:space="preserve">A nurse(s) (or other eligible health care professional) is identified each shift who has the primary responsibility of:
-Triaging ambulance arrivals
-offloading patients that arrive by ambulance
-nursing care of patients who have been offloaded
</t>
    </r>
    <r>
      <rPr>
        <i/>
        <sz val="12"/>
        <color theme="1"/>
        <rFont val="Calibri"/>
        <family val="2"/>
      </rPr>
      <t>AND</t>
    </r>
    <r>
      <rPr>
        <sz val="12"/>
        <color theme="1"/>
        <rFont val="Calibri"/>
        <family val="2"/>
      </rPr>
      <t xml:space="preserve"> standard work has been documented related to these responsibilities</t>
    </r>
  </si>
  <si>
    <t>The nurse(s) with primary responsibilities outlined in 1.5 is a protected role in the shift assignment</t>
  </si>
  <si>
    <t xml:space="preserve">A n escalation policy is in place to reallocate ED staffing during an influx/surge in patients arriving via ambulance </t>
  </si>
  <si>
    <t>Leveraging Technology</t>
  </si>
  <si>
    <t>Column1</t>
  </si>
  <si>
    <t xml:space="preserve">Intermediate </t>
  </si>
  <si>
    <t>Column2</t>
  </si>
  <si>
    <t xml:space="preserve">The electronic health record is optimized to ensure accurate capture of ambulance arrival and transfer of care times </t>
  </si>
  <si>
    <t>A flag exists on the electronic health record to alert users that the target for ambulance offload time is approaching and exceeding</t>
  </si>
  <si>
    <t>Work with local ambulance services to share real -time data and technology</t>
  </si>
  <si>
    <t xml:space="preserve">The Patient Distribution System (PDS) is used to monitor and prepare for incoming ambulances </t>
  </si>
  <si>
    <t>Technology is used to streamline the transfer of the Ambulance Call Report (ACR) to the ED</t>
  </si>
  <si>
    <t>Using Standardized Policies, Processes and Procedures</t>
  </si>
  <si>
    <t>A standard operating procedure is in place to outline the triage process and ensure consistency in the assessment and process for all patients regardless of mode of arrival</t>
  </si>
  <si>
    <t>A process is in place to ensure that triage of patients arriving via ambulance, and offloading of patients, is prioritized within the ED</t>
  </si>
  <si>
    <t>Registration of patients is not a bottleneck to patient offload and paramedics are not expected to register patients or wait for charts</t>
  </si>
  <si>
    <t>Standardized messaging has been given staff regarding the importance of offloading patients arriving by ambulance and reducing AOT</t>
  </si>
  <si>
    <t>A process is in place that outlines how patients are continuously flowed from the designated offload space to next available care space in the ED to ensure ongoing availability of offload spaces</t>
  </si>
  <si>
    <t>A target time of 30 minutes or less is in place for ambulance offload and a policy is available for escalation when the target is not met</t>
  </si>
  <si>
    <t xml:space="preserve">A process is in place with local paramedic services where the patients, as appropriate, will be moved from a stretcher to wheelchair upon arrival at the hospital and patient movement will be facilitated by ED staff </t>
  </si>
  <si>
    <t>The Transfer of Care (TOC) process between paramedics and ED staff is streamlined to minimize the need for secondary reports where appropriate</t>
  </si>
  <si>
    <t>ED and EMS leadership table is in place with regularly scheduled meetings/touchpoints</t>
  </si>
  <si>
    <t>Paramedic and nursing staff have a process to ensure the transfer of care time documented at the hospital level and by paramedic services is the same</t>
  </si>
  <si>
    <t>An escalation policy/process developed with EMS is in place to address when paramedic services are nearing Code Zero and have limited ambulances available in the community</t>
  </si>
  <si>
    <t>Fit-to-Sit Program is in place</t>
  </si>
  <si>
    <t>ED staff (e.g., triage nurse, charge nurse) have visual line of sight to walk-in and ambulance arrivals</t>
  </si>
  <si>
    <t xml:space="preserve">Triage and registration spaces are close in proximity so processes can occur in parallel or in as close sequence to each other as possible </t>
  </si>
  <si>
    <t xml:space="preserve">Triage and registration spaces are equipped and stocked with all necessary tools required for these processes </t>
  </si>
  <si>
    <t xml:space="preserve">Opportunity for Improvement </t>
  </si>
  <si>
    <t>Triage is staffed according to peak arrival patterns based on historical data</t>
  </si>
  <si>
    <t>All nurses assigned to triage have completed initial CTAS participant course and receive regular re-education</t>
  </si>
  <si>
    <t>All nurses assigned to triage are provided with site-specific education with respect to the triage process in relation to ED flow in the local context</t>
  </si>
  <si>
    <t>A policy outlines how triage staff are reallocated to respond to surges in patients arriving to the ED (e.g., additional triage nurse)</t>
  </si>
  <si>
    <t>A “nurse first” approach is in place where patients are greeted by nursing staff immediately upon arrival (prior to waiting for triage) to identify potential high-acuity patients that should be prioritized for triage and/or to streamline patients to a specific care area in the ED</t>
  </si>
  <si>
    <t>Volunteers or waiting room attendants provide information and comfort services (e.g., warm blankets) in the waiting room to improve the patient experience, minimize interruptions at triage and reduce non-clinical work from triage nurses</t>
  </si>
  <si>
    <t xml:space="preserve">A staff member other than the triage nurse performs procedures and treatments ordered by medical directives (e.g., non-triage nurse, phlebotomist) </t>
  </si>
  <si>
    <t>Regulated health professionals in addition to nursing staff (e.g., Registered Respiratory Therapists) are included as implementers in medical directives for the ED</t>
  </si>
  <si>
    <t>eCTAS is used to triage patients upon arrival to ED</t>
  </si>
  <si>
    <t>All nurses assigned to triage have completed initial and ongoing eCTAS education (e.g., new update)</t>
  </si>
  <si>
    <t xml:space="preserve">A self-check-in kiosk for walk-in patients arriving to the ED is used to enter demographic information and presenting complaint so triage nurses can identify and prioritize patients for triage </t>
  </si>
  <si>
    <t>A standard operating procedure outlining the triage process in the ED is in place</t>
  </si>
  <si>
    <t>Canadian Triage and Acuity Scale (CTAS) guidelines are used to triage patients arriving to the ED</t>
  </si>
  <si>
    <t>Medical directives are in place and implemented after triage and before physician initial assessment</t>
  </si>
  <si>
    <t>Mandatory information and data required to determine a CTAS level (e.g., demographics, CEDIS complaint)  is balanced with additional screening and or/documentation (e.g., IPAC screening, medication reconciliation)</t>
  </si>
  <si>
    <t>Reference material related to the triage process are available at the triage desk including:
-Vital signs ranges
-Commonly used screening tools (i.e., Pediatric Respiratory Assessment Measure)</t>
  </si>
  <si>
    <t xml:space="preserve">A process is in place for triage to occur in conjunction with registration or as soon as possible after triage has occurred </t>
  </si>
  <si>
    <t xml:space="preserve">Patient and/or caregiver receives information regarding the ED visit including key processes that may occur during the visit, normal wait times for tests and results, information regarding lengths of stay, and who to contact if condition changes </t>
  </si>
  <si>
    <t xml:space="preserve">The ED space is optimized to create capacity for patient assessment including stretchers and other non-traditional spaces (e.g., traditional chairs, reclining chairs) </t>
  </si>
  <si>
    <t>Transitional spaces and/or discharge lounges are available for patients that are discharged from the ED and awaiting transport to next destination (e.g., home)</t>
  </si>
  <si>
    <t>Physician schedule is developed according to peak patient arrival patterns based on historical data</t>
  </si>
  <si>
    <t>A structured framework is in place for daily physician assignment in the department</t>
  </si>
  <si>
    <t>For sites that use an on-call model, criteria and processes for activation are available</t>
  </si>
  <si>
    <t>A provider is at triage 24/7 (or according to daily peak volumes if unable to staff 24/7) to assess and treat patients as they present at triage</t>
  </si>
  <si>
    <t>A triage assessment team model, composed of a provider (e.g., MD, NP, PA) and a nurse is in place to assess and treat patients immediately after triage</t>
  </si>
  <si>
    <t>NPs and/or PAs are implemented and practice to full scope as part of the ED team</t>
  </si>
  <si>
    <t>A physician navigator is used to flow patients into the department for physician assessment and offload non-clinical work from physicians</t>
  </si>
  <si>
    <t xml:space="preserve">Scribes are used to  offload clerical work from physicians </t>
  </si>
  <si>
    <t>Physician-specific data is used to understand individual physician performance, efficiency and capacity and the physician schedule is optimized accordingly</t>
  </si>
  <si>
    <t xml:space="preserve">Preference- and performance-based scheduling software and/or statistical modelling to align physician capacity with patient arrivals </t>
  </si>
  <si>
    <t xml:space="preserve">Artificial intelligence (AI), such as AI scribes, is integrated into physician workflows </t>
  </si>
  <si>
    <t>Voice-to-text or speech recognition software is integrated in physician workflows</t>
  </si>
  <si>
    <t>An established process is available to define how patients are assigned to ED physicians</t>
  </si>
  <si>
    <t>A process in place for turning over assessment spaces to ensure ongoing availability</t>
  </si>
  <si>
    <t xml:space="preserve">The process of direct bedding is used where patients are placed into the next available bed immediately following triage </t>
  </si>
  <si>
    <t>When direct bedding is not feasible, a process is in place that outlines how and by whom patients are moved into available care spaces</t>
  </si>
  <si>
    <t>Documentation practices for physician have been reviewed and streamlined and/or reduced as appropriate (i.e., through EMR optimization) </t>
  </si>
  <si>
    <t>Order sets for select clinical conditions (e.g., hip fractures, STEMI) are available</t>
  </si>
  <si>
    <t>4. Laboratory Services, Diagnostic Imaging &amp; Consultation Services</t>
  </si>
  <si>
    <t>The layout and location of resources within the ED related to laboratory testing is optimized to ensure resources are readily available in the areas where blood draws occur</t>
  </si>
  <si>
    <t>Wayfinding in the ED is available to ensure ambulatory patients can self-porter to diagnostic imaging services where appropriate</t>
  </si>
  <si>
    <t>Dedicated space in the ED is available for consulting services to review charts, document and complete order-entry</t>
  </si>
  <si>
    <t>Medicine trainees who consult in the ED have been provided education on the rationale behind reducing ED wait times and patient safety considerations in relation to ED overcrowding and length of time spent in the ED</t>
  </si>
  <si>
    <t>Phlebotomists are dedicated in the ED 24/7 or according to peak volumes</t>
  </si>
  <si>
    <t xml:space="preserve">ED radiologist hours are aligned to match patterns in diagnostic imaging requests </t>
  </si>
  <si>
    <t>Laboratory service hours (for sites without 24/ laboratory capacity) are aligned to match peak volumes</t>
  </si>
  <si>
    <t>Diagnostic imaging staffing hours are aligned to match patterns in diagnostic imaging demand request</t>
  </si>
  <si>
    <t>A radiologist is dedicated for ED studies</t>
  </si>
  <si>
    <t>For sites that are able to, dedicated consultation services are available in the ED for services with high rates of consultation requests (e.g., general medicine)</t>
  </si>
  <si>
    <t>Virtual consultations are used where appropriate for services unavailable in-house</t>
  </si>
  <si>
    <t>Point-of-care testing is used in the ED for sites without 24/7 laboratory services</t>
  </si>
  <si>
    <t>Secure short messaging service (SMS) technology is used to liaise with consulting services</t>
  </si>
  <si>
    <t>Value stream mapping has been completed for all lab and diagnostic imaging processes to identify bottlenecks and reduce turn around times</t>
  </si>
  <si>
    <t>Standard work for dedicated ED phlebotomists is documented</t>
  </si>
  <si>
    <t>A protocol is in place to outline procedures for accessing laboratory services if the site does not have 24/7 or on-site lab availability</t>
  </si>
  <si>
    <t>Clinical decision support tools and other guidance/recommendations are available and used, where appropriate, to determine the need for diagnostic imaging and selecting the most applicable imaging</t>
  </si>
  <si>
    <t>A protocol is in place with diagnostic imaging services to streamline the process of imaging request to imaging completion, including surge protocols and dedicated leadership huddles</t>
  </si>
  <si>
    <t>A target has been established for consultation request to admission order entry and personalized feedback for individual admitting providers is available and reviewed</t>
  </si>
  <si>
    <t>A process for consulting services in the ED with documented standards of work, expected response times and escalation pathways for delays in response times is available</t>
  </si>
  <si>
    <t>Standard admission order sets for selected diagnoses are available for consultants</t>
  </si>
  <si>
    <t>Time to admission decision by residents is evaluated and strategies are implemented to reduce delays</t>
  </si>
  <si>
    <t>5. Time Spent in the ED for Non-Admitted and Admitted Patients</t>
  </si>
  <si>
    <t xml:space="preserve">Action Planning
</t>
  </si>
  <si>
    <r>
      <t xml:space="preserve">Timelines
</t>
    </r>
    <r>
      <rPr>
        <i/>
        <sz val="12"/>
        <color theme="1"/>
        <rFont val="Calibri"/>
        <family val="2"/>
      </rPr>
      <t>What are the associated timelines for meeting the strategy?</t>
    </r>
  </si>
  <si>
    <t>Time Spent in the ED for Non-Admitted Patients</t>
  </si>
  <si>
    <t>Non-stretcher care spaces are used to provide care for patients where appropriate (e.g., reclining chairs)</t>
  </si>
  <si>
    <t>A zone is designated in the ED for lower acuity patients who are likely to remain ambulatory and are unlikely to require more acute care in the ED, inpatient or other health care services (e.g. Rapid Assessment Zones or Fast Track Systems).</t>
  </si>
  <si>
    <t>Internal waiting rooms are used in the ED where patients can wait for results and/or reassessment as opposed to waiting in a designated care space</t>
  </si>
  <si>
    <t xml:space="preserve">Care spaces are workspaces are organized with appropriate stock and ergonomic structures to minimize the time spend between steps for patient care. </t>
  </si>
  <si>
    <t>Transitional spaces and discharge lounges for patients discharged from ED, awaiting transport to their next destination (e.g., home), to increase availability of assessment and care spaces for new patients</t>
  </si>
  <si>
    <t>Areas outside and/or adjacent to the ED are used for patient care when those spaces are not being used for their intended purpose (i.e., use fracture clinic space in off-hours to care for ED patients)</t>
  </si>
  <si>
    <t>Staffing levels for all team members are aligned to daily patient arrival patterns based on historical data</t>
  </si>
  <si>
    <t>All nursing staff are able to function in multiple areas of the ED to allow seamless reallocation of staff throughout the department to respond to changes in patient volumes and acuity</t>
  </si>
  <si>
    <t>A staff member, per shift, is designated as resource person/team lead/charge nurse and has documented responsibilities related to ED throughput</t>
  </si>
  <si>
    <t>A staff member on the ED team, per shift, is designated as responsible for ensuring the continuous flow of patients through the ED (this may be team leader/charge nurse or another dedicated staff member) and standard work is documented</t>
  </si>
  <si>
    <t>A dedicated porter for ED moves patients through and out of the ED</t>
  </si>
  <si>
    <t>Dedicated facilities services for ED prepares care spaces in the ED for incoming patients</t>
  </si>
  <si>
    <t>Allied health members are available in the ED to support discharges home and into the community where appropriate (e.g., GEM nurse, home and community care, Hospital at Home coordinator, crisis support workers)</t>
  </si>
  <si>
    <t>An ED tracking board is available to monitor real-time data including:
-number of patients in the department
-status of each patient
-outstanding tests/orders to be completed
-patients awaiting reassessment
-patients awaiting discharge</t>
  </si>
  <si>
    <t xml:space="preserve">Technology that monitors, in real-time, flow through the ED and notifies staff of bottlenecks to flow is available  </t>
  </si>
  <si>
    <t>An ED-specific surge policy that outlines the processes to efficiently manage and support patient care, safety and throughput in the ED is available</t>
  </si>
  <si>
    <t>Establish a hospital-wide surge policy to be activated in the event of ED surge, overcrowding and/or gridlock is available and includes
-key hospital personnel and roles/responsibilities for each
-communication pathways
-escalation triggers and levels of escalation (which may include external partners)
-actions and standard work for each level of escalation
-surge recovery</t>
  </si>
  <si>
    <t>Documentation practices are streamlined to ensure ideal efficiency in the time it takes to complete clinical documentation and maximize time spent with patients</t>
  </si>
  <si>
    <t>A process is in place to alert providers of patients that have had all tests completed, results are available and are ready for reassessment (e.g., a flag on the patient’s chart or within the EHR)</t>
  </si>
  <si>
    <t>Standard discharge checklists are used to streamline the discharge process</t>
  </si>
  <si>
    <t>A standard process is in place to continuously reassess stable patients and reallocate space and staffing resources to maintain continuous flow through the department</t>
  </si>
  <si>
    <t>A policy and/or process is in place, in collaboration with paramedic services, for the interfacility transport of patients requiring urgent/emergent transportation to reduce the time patients spend waiting for transport and optimize the use of nursing staff who are required for escort in these processes</t>
  </si>
  <si>
    <t>Processes for specific patient populations with a defined presentation are in place to streamline specialist consultations within the hospital (e.g., patients presenting with early pregnancy complications)</t>
  </si>
  <si>
    <t>A process is in place to refer patients to a rapid access clinic and/or outpatient specialist consultation in a short time frame to reduce the amount of time waiting to see in-house specialists and avoid admissions for appropriate clinical presentations</t>
  </si>
  <si>
    <t>Partnerships are established with non-urgent transportation services to streamline the transport of patients who are returning home/community/long-term care etc.</t>
  </si>
  <si>
    <t>Time Spent in the ED for Admitted Patients</t>
  </si>
  <si>
    <t>Transitional spaces and discharge lounges for patients that are discharged from inpatient units and awaiting transport to next destination are in place (e.g., home)</t>
  </si>
  <si>
    <t xml:space="preserve">Short-stay units are used to transfer admitted patients to until a traditional inpatient bed becomes available </t>
  </si>
  <si>
    <t>A hospital patient flow team is available with defined roles/responsibilities and documented accountabilities related to hospital and ED flow</t>
  </si>
  <si>
    <t>A member of the ED team is designated as the point-of-contact with the hospital patient flow team to liaise with the team 24/7</t>
  </si>
  <si>
    <t>Dedicated portering services are available to transport admitted patients in the ED to inpatient units</t>
  </si>
  <si>
    <t>Dedicated facilities services are available to prepare inpatient rooms for the next admission</t>
  </si>
  <si>
    <t>A hospital-wide bed management dashboard is available to ensure constant awareness of current and upcoming available beds within the hospital</t>
  </si>
  <si>
    <t>A process for hospital-wide bed meeting is established which should:
-include the patient flow team, senior level leadership, director-level and frontline leadership for ED and inpatient units
-occur at least daily and ad hoc as needed
-use real-time data to support discussion and decision making
-review current state in ED and inpatient units related to capacity and flow
-conclude with individual action items to address discharging of patients, bottlenecks to flow and volume surges</t>
  </si>
  <si>
    <t>Establish a patient flow standard operating procedure for the ED to ensure that bottlenecks are identified and flow through and out of the ED is being measured, monitored and escalated in real-time</t>
  </si>
  <si>
    <t>Pathways and processes for escalation are in place to address situations in which hospital and ED flow is impacted in the moment</t>
  </si>
  <si>
    <t>A process where ED and/or admitting providers notify central bed management of a new admission in the ED is in place</t>
  </si>
  <si>
    <t>Processes and standard work are in place for the transfer of care (e.g., nurse-to-nurse report) and transport for patients from the emergency department to inpatient units</t>
  </si>
  <si>
    <t>Service-related surge protocols (e.g., a specific surge protocol each for medicine admissions, surgical admissions, pediatric admissions, etc.) are available to address surge in defined areas of the hospital</t>
  </si>
  <si>
    <t>Screening tools are used in in the ED to identify patients at risk of prolonged hospitalization, functional decline, etc. (e.g., I-SAR) as a strategy for early intervention</t>
  </si>
  <si>
    <t>Admission pathways for selected patient diagnoses are available whereby the ED physician can make the disposition decision and admit the patient without the need for a consult service in the ED</t>
  </si>
  <si>
    <t>Admission pathways where patients can be admitted prior to completion of ED investigations and/or where admitting providers can complete patient consults on the inpatient units are available</t>
  </si>
  <si>
    <t>Attestation</t>
  </si>
  <si>
    <t>I, the undersigned, hereby attest that the information provided in this document is true and accurate.</t>
  </si>
  <si>
    <t>X</t>
  </si>
  <si>
    <t>Chief Executive Officer Name</t>
  </si>
  <si>
    <t>Chief Executive Officer Signature</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</si>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</sst>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font>
      <sz val="11"/>
      <color theme="1"/>
      <name val="Aptos Narrow"/>
      <family val="2"/>
      <scheme val="minor"/>
    </font>
    <font>
      <b/>
      <sz val="12"/>
      <color theme="1"/>
      <name val="Calibri"/>
      <family val="2"/>
    </font>
    <font>
      <b/>
      <sz val="14"/>
      <color theme="1"/>
      <name val="Calibri"/>
      <family val="2"/>
    </font>
    <font>
      <sz val="12"/>
      <color theme="1"/>
      <name val="Calibri"/>
      <family val="2"/>
    </font>
    <font>
      <b/>
      <sz val="12"/>
      <color rgb="FF000000"/>
      <name val="Calibri"/>
      <family val="2"/>
    </font>
    <font>
      <sz val="12"/>
      <color rgb="FF000000"/>
      <name val="Calibri"/>
      <family val="2"/>
    </font>
    <font>
      <i/>
      <sz val="12"/>
      <color theme="1"/>
      <name val="Calibri"/>
      <family val="2"/>
    </font>
    <font>
      <sz val="14"/>
      <color theme="1"/>
      <name val="Calibri"/>
      <family val="2"/>
    </font>
    <font>
      <sz val="11"/>
      <color rgb="FFFF0000"/>
      <name val="Aptos Narrow"/>
      <family val="2"/>
      <scheme val="minor"/>
    </font>
    <font>
      <i/>
      <sz val="12"/>
      <color rgb="FF000000"/>
      <name val="Calibri"/>
      <family val="2"/>
    </font>
    <font>
      <b/>
      <sz val="11"/>
      <color theme="1"/>
      <name val="Calibri"/>
      <family val="2"/>
    </font>
    <font>
      <b/>
      <sz val="11"/>
      <color theme="0"/>
      <name val="Aptos Narrow"/>
      <family val="2"/>
      <scheme val="minor"/>
    </font>
    <font>
      <sz val="11"/>
      <color theme="0"/>
      <name val="Aptos Narrow"/>
      <family val="2"/>
      <scheme val="minor"/>
    </font>
    <font>
      <sz val="11"/>
      <color rgb="FF000000"/>
      <name val="Aptos Narrow"/>
      <family val="2"/>
    </font>
    <font>
      <b/>
      <sz val="11"/>
      <color rgb="FFFFFFFF"/>
      <name val="Aptos Narrow"/>
      <family val="2"/>
    </font>
    <font>
      <b/>
      <sz val="14"/>
      <color rgb="FF000000"/>
      <name val="Calibri"/>
      <family val="2"/>
    </font>
    <font>
      <b/>
      <sz val="14"/>
      <color rgb="FF0070C0"/>
      <name val="Calibri"/>
      <family val="2"/>
    </font>
    <font>
      <b/>
      <sz val="14"/>
      <color rgb="FFEA9804"/>
      <name val="Calibri"/>
      <family val="2"/>
    </font>
    <font>
      <b/>
      <sz val="12"/>
      <color rgb="FFEA9804"/>
      <name val="Calibri"/>
      <family val="2"/>
    </font>
    <font>
      <b/>
      <sz val="14"/>
      <color theme="1"/>
      <name val="Aptos Narrow"/>
      <family val="2"/>
      <scheme val="minor"/>
    </font>
    <font>
      <b/>
      <sz val="26"/>
      <color theme="1"/>
      <name val="Aptos Narrow"/>
      <family val="2"/>
      <scheme val="minor"/>
    </font>
    <font>
      <sz val="14"/>
      <color theme="1"/>
      <name val="Aptos Narrow"/>
      <family val="2"/>
      <scheme val="minor"/>
    </font>
    <font>
      <b/>
      <sz val="18"/>
      <color theme="1"/>
      <name val="Calibri"/>
      <family val="2"/>
    </font>
    <font>
      <b/>
      <sz val="20"/>
      <color theme="1"/>
      <name val="Calibri"/>
      <family val="2"/>
    </font>
    <font>
      <b/>
      <sz val="26"/>
      <color theme="1"/>
      <name val="Calibri"/>
      <family val="2"/>
    </font>
    <font>
      <b/>
      <sz val="48"/>
      <color theme="1"/>
      <name val="Calibri"/>
      <family val="2"/>
    </font>
    <font>
      <sz val="18"/>
      <color theme="1"/>
      <name val="Calibri"/>
      <family val="2"/>
    </font>
    <font>
      <b/>
      <sz val="60"/>
      <color theme="1"/>
      <name val="Calibri"/>
      <family val="2"/>
    </font>
    <font>
      <sz val="12"/>
      <color theme="0"/>
      <name val="Calibri"/>
      <family val="2"/>
    </font>
    <font>
      <b/>
      <i/>
      <sz val="12"/>
      <color rgb="FF000000"/>
      <name val="Calibri"/>
      <family val="2"/>
    </font>
    <font>
      <b/>
      <sz val="24"/>
      <color theme="1"/>
      <name val="Calibri"/>
      <family val="2"/>
    </font>
    <font>
      <sz val="28"/>
      <color theme="1"/>
      <name val="Aptos Narrow"/>
      <family val="2"/>
      <scheme val="minor"/>
    </font>
  </fonts>
  <fills count="18">
    <fill>
      <patternFill patternType="none"/>
    </fill>
    <fill>
      <patternFill patternType="gray125"/>
    </fill>
    <fill>
      <patternFill patternType="solid">
        <fgColor rgb="FF00B2E3"/>
        <bgColor indexed="64"/>
      </patternFill>
    </fill>
    <fill>
      <patternFill patternType="solid">
        <fgColor rgb="FFC6F3FF"/>
        <bgColor indexed="64"/>
      </patternFill>
    </fill>
    <fill>
      <patternFill patternType="solid">
        <fgColor rgb="FFFBAE21"/>
        <bgColor indexed="64"/>
      </patternFill>
    </fill>
    <fill>
      <patternFill patternType="solid">
        <fgColor rgb="FFF2F2F2"/>
        <bgColor indexed="64"/>
      </patternFill>
    </fill>
    <fill>
      <patternFill patternType="solid">
        <fgColor rgb="FFFEEFD3"/>
        <bgColor indexed="64"/>
      </patternFill>
    </fill>
    <fill>
      <patternFill patternType="solid">
        <fgColor theme="0"/>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rgb="FF8ECECA"/>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2"/>
        <bgColor indexed="64"/>
      </patternFill>
    </fill>
    <fill>
      <patternFill patternType="solid">
        <fgColor theme="0" tint="-0.14999847407452621"/>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rgb="FF000000"/>
      </left>
      <right/>
      <top/>
      <bottom style="thin">
        <color rgb="FF000000"/>
      </bottom>
      <diagonal/>
    </border>
    <border>
      <left style="thin">
        <color rgb="FF000000"/>
      </left>
      <right style="thin">
        <color rgb="FF000000"/>
      </right>
      <top style="medium">
        <color indexed="64"/>
      </top>
      <bottom style="thin">
        <color indexed="64"/>
      </bottom>
      <diagonal/>
    </border>
    <border>
      <left style="thin">
        <color rgb="FF000000"/>
      </left>
      <right/>
      <top style="medium">
        <color indexed="64"/>
      </top>
      <bottom style="thin">
        <color indexed="64"/>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n">
        <color theme="4" tint="0.39997558519241921"/>
      </top>
      <bottom style="thin">
        <color theme="4" tint="0.39997558519241921"/>
      </bottom>
      <diagonal/>
    </border>
    <border>
      <left style="medium">
        <color rgb="FF00B2E3"/>
      </left>
      <right/>
      <top style="medium">
        <color rgb="FF00B2E3"/>
      </top>
      <bottom/>
      <diagonal/>
    </border>
    <border>
      <left/>
      <right/>
      <top style="medium">
        <color rgb="FF00B2E3"/>
      </top>
      <bottom/>
      <diagonal/>
    </border>
    <border>
      <left/>
      <right style="medium">
        <color rgb="FF00B2E3"/>
      </right>
      <top style="medium">
        <color rgb="FF00B2E3"/>
      </top>
      <bottom/>
      <diagonal/>
    </border>
    <border>
      <left style="medium">
        <color rgb="FF00B2E3"/>
      </left>
      <right/>
      <top/>
      <bottom/>
      <diagonal/>
    </border>
    <border>
      <left/>
      <right style="medium">
        <color rgb="FF00B2E3"/>
      </right>
      <top/>
      <bottom/>
      <diagonal/>
    </border>
    <border>
      <left style="medium">
        <color rgb="FF00B2E3"/>
      </left>
      <right/>
      <top/>
      <bottom style="medium">
        <color rgb="FF00B2E3"/>
      </bottom>
      <diagonal/>
    </border>
    <border>
      <left/>
      <right/>
      <top/>
      <bottom style="medium">
        <color rgb="FF00B2E3"/>
      </bottom>
      <diagonal/>
    </border>
    <border>
      <left/>
      <right style="medium">
        <color rgb="FF00B2E3"/>
      </right>
      <top/>
      <bottom style="medium">
        <color rgb="FF00B2E3"/>
      </bottom>
      <diagonal/>
    </border>
    <border>
      <left style="thin">
        <color rgb="FF000000"/>
      </left>
      <right style="thin">
        <color rgb="FF000000"/>
      </right>
      <top style="thin">
        <color indexed="64"/>
      </top>
      <bottom style="medium">
        <color indexed="64"/>
      </bottom>
      <diagonal/>
    </border>
    <border>
      <left style="thin">
        <color rgb="FF000000"/>
      </left>
      <right style="thin">
        <color rgb="FF000000"/>
      </right>
      <top style="medium">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indexed="64"/>
      </bottom>
      <diagonal/>
    </border>
  </borders>
  <cellStyleXfs count="1">
    <xf numFmtId="0" fontId="0" fillId="0" borderId="0"/>
  </cellStyleXfs>
  <cellXfs count="455">
    <xf numFmtId="0" fontId="0" fillId="0" borderId="0" xfId="0"/>
    <xf numFmtId="0" fontId="3" fillId="0" borderId="1" xfId="0" applyFont="1" applyBorder="1" applyAlignment="1">
      <alignment vertical="top" wrapText="1"/>
    </xf>
    <xf numFmtId="0" fontId="3" fillId="0" borderId="1" xfId="0" applyFont="1" applyBorder="1" applyAlignment="1">
      <alignment vertical="top"/>
    </xf>
    <xf numFmtId="0" fontId="3" fillId="0" borderId="1" xfId="0" applyFont="1" applyBorder="1" applyAlignment="1">
      <alignment horizontal="left" vertical="top"/>
    </xf>
    <xf numFmtId="0" fontId="5" fillId="5" borderId="1" xfId="0" applyFont="1" applyFill="1" applyBorder="1" applyAlignment="1">
      <alignment vertical="top" wrapText="1"/>
    </xf>
    <xf numFmtId="0" fontId="3" fillId="5" borderId="1" xfId="0" applyFont="1" applyFill="1" applyBorder="1" applyAlignment="1">
      <alignment vertical="top"/>
    </xf>
    <xf numFmtId="0" fontId="3" fillId="5" borderId="1" xfId="0" applyFont="1" applyFill="1" applyBorder="1" applyAlignment="1">
      <alignment horizontal="left" vertical="top"/>
    </xf>
    <xf numFmtId="0" fontId="5" fillId="5" borderId="1" xfId="0" applyFont="1" applyFill="1" applyBorder="1" applyAlignment="1">
      <alignment horizontal="left" vertical="top" wrapText="1"/>
    </xf>
    <xf numFmtId="0" fontId="3" fillId="0" borderId="1" xfId="0" applyFont="1" applyBorder="1" applyAlignment="1">
      <alignment horizontal="left" vertical="top" wrapText="1"/>
    </xf>
    <xf numFmtId="0" fontId="5" fillId="7"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1" fillId="4" borderId="5" xfId="0" applyFont="1" applyFill="1" applyBorder="1" applyAlignment="1">
      <alignment horizontal="left"/>
    </xf>
    <xf numFmtId="0" fontId="1" fillId="4" borderId="6" xfId="0" applyFont="1" applyFill="1" applyBorder="1" applyAlignment="1">
      <alignment horizontal="left"/>
    </xf>
    <xf numFmtId="0" fontId="1" fillId="4" borderId="8" xfId="0" applyFont="1" applyFill="1" applyBorder="1" applyAlignment="1">
      <alignment horizontal="left"/>
    </xf>
    <xf numFmtId="0" fontId="3" fillId="0" borderId="3" xfId="0" applyFont="1" applyBorder="1" applyAlignment="1">
      <alignment horizontal="left" vertical="top" wrapText="1"/>
    </xf>
    <xf numFmtId="0" fontId="3" fillId="0" borderId="3" xfId="0" applyFont="1" applyBorder="1" applyAlignment="1">
      <alignment horizontal="left" vertical="top"/>
    </xf>
    <xf numFmtId="0" fontId="3" fillId="5" borderId="2" xfId="0" applyFont="1" applyFill="1" applyBorder="1" applyAlignment="1">
      <alignment horizontal="left" vertical="top"/>
    </xf>
    <xf numFmtId="0" fontId="5" fillId="5" borderId="2" xfId="0" applyFont="1" applyFill="1" applyBorder="1" applyAlignment="1">
      <alignment horizontal="left" vertical="top" wrapText="1"/>
    </xf>
    <xf numFmtId="0" fontId="3" fillId="0" borderId="3" xfId="0" applyFont="1" applyBorder="1" applyAlignment="1">
      <alignment vertical="top" wrapText="1"/>
    </xf>
    <xf numFmtId="0" fontId="3" fillId="0" borderId="3" xfId="0" applyFont="1" applyBorder="1" applyAlignment="1">
      <alignment vertical="top"/>
    </xf>
    <xf numFmtId="0" fontId="1" fillId="0" borderId="18" xfId="0" applyFont="1" applyBorder="1" applyAlignment="1">
      <alignment horizontal="left" vertical="top" wrapText="1"/>
    </xf>
    <xf numFmtId="0" fontId="4" fillId="5" borderId="20" xfId="0" applyFont="1" applyFill="1" applyBorder="1" applyAlignment="1">
      <alignment horizontal="left" vertical="top" wrapText="1"/>
    </xf>
    <xf numFmtId="0" fontId="1" fillId="0" borderId="20" xfId="0" applyFont="1" applyBorder="1" applyAlignment="1">
      <alignment horizontal="left" vertical="top" wrapText="1"/>
    </xf>
    <xf numFmtId="2" fontId="4" fillId="5" borderId="20" xfId="0" applyNumberFormat="1" applyFont="1" applyFill="1" applyBorder="1" applyAlignment="1">
      <alignment horizontal="left" vertical="top" wrapText="1"/>
    </xf>
    <xf numFmtId="0" fontId="4" fillId="7" borderId="20" xfId="0" applyFont="1" applyFill="1" applyBorder="1" applyAlignment="1">
      <alignment horizontal="left" vertical="top" wrapText="1"/>
    </xf>
    <xf numFmtId="0" fontId="4" fillId="5" borderId="22" xfId="0" applyFont="1" applyFill="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left"/>
    </xf>
    <xf numFmtId="0" fontId="1" fillId="0" borderId="0" xfId="0" applyFont="1" applyAlignment="1">
      <alignment horizontal="left" vertical="top" wrapText="1"/>
    </xf>
    <xf numFmtId="0" fontId="3" fillId="0" borderId="0" xfId="0" applyFont="1" applyAlignment="1">
      <alignment vertical="top" wrapText="1"/>
    </xf>
    <xf numFmtId="0" fontId="3" fillId="0" borderId="0" xfId="0" applyFont="1" applyAlignment="1">
      <alignment vertical="top"/>
    </xf>
    <xf numFmtId="0" fontId="3" fillId="0" borderId="0" xfId="0" applyFont="1" applyAlignment="1">
      <alignment horizontal="left" vertical="top"/>
    </xf>
    <xf numFmtId="0" fontId="3" fillId="0" borderId="0" xfId="0" applyFont="1"/>
    <xf numFmtId="0" fontId="4" fillId="0" borderId="0" xfId="0" applyFont="1" applyAlignment="1">
      <alignment horizontal="left" vertical="top" wrapText="1"/>
    </xf>
    <xf numFmtId="0" fontId="5" fillId="0" borderId="0" xfId="0" applyFont="1" applyAlignment="1">
      <alignment vertical="top" wrapText="1"/>
    </xf>
    <xf numFmtId="2" fontId="4" fillId="0" borderId="0" xfId="0" applyNumberFormat="1" applyFont="1" applyAlignment="1">
      <alignment horizontal="left" vertical="top" wrapText="1"/>
    </xf>
    <xf numFmtId="0" fontId="5" fillId="0" borderId="0" xfId="0" applyFont="1" applyAlignment="1">
      <alignment horizontal="left" vertical="top" wrapText="1"/>
    </xf>
    <xf numFmtId="2" fontId="1" fillId="0" borderId="0" xfId="0" applyNumberFormat="1" applyFont="1" applyAlignment="1">
      <alignment horizontal="left" vertical="top" wrapText="1"/>
    </xf>
    <xf numFmtId="0" fontId="3" fillId="5" borderId="1" xfId="0" applyFont="1" applyFill="1" applyBorder="1" applyAlignment="1">
      <alignment vertical="top" wrapText="1"/>
    </xf>
    <xf numFmtId="2" fontId="4" fillId="7" borderId="20" xfId="0" applyNumberFormat="1" applyFont="1" applyFill="1" applyBorder="1" applyAlignment="1">
      <alignment horizontal="left" vertical="top" wrapText="1"/>
    </xf>
    <xf numFmtId="0" fontId="5" fillId="7" borderId="1" xfId="0" applyFont="1" applyFill="1" applyBorder="1" applyAlignment="1">
      <alignment vertical="top" wrapText="1"/>
    </xf>
    <xf numFmtId="0" fontId="3" fillId="7" borderId="1" xfId="0" applyFont="1" applyFill="1" applyBorder="1" applyAlignment="1">
      <alignment vertical="top" wrapText="1"/>
    </xf>
    <xf numFmtId="0" fontId="3" fillId="7" borderId="1" xfId="0" applyFont="1" applyFill="1" applyBorder="1" applyAlignment="1">
      <alignment vertical="top"/>
    </xf>
    <xf numFmtId="0" fontId="3" fillId="0" borderId="28" xfId="0" applyFont="1" applyBorder="1" applyAlignment="1">
      <alignment horizontal="left" vertical="top" wrapText="1"/>
    </xf>
    <xf numFmtId="0" fontId="5" fillId="5" borderId="28" xfId="0" applyFont="1" applyFill="1" applyBorder="1" applyAlignment="1">
      <alignment horizontal="left" vertical="top" wrapText="1"/>
    </xf>
    <xf numFmtId="0" fontId="3" fillId="5" borderId="28" xfId="0" applyFont="1" applyFill="1" applyBorder="1" applyAlignment="1">
      <alignment horizontal="left" vertical="top" wrapText="1"/>
    </xf>
    <xf numFmtId="0" fontId="5" fillId="7" borderId="28" xfId="0" applyFont="1" applyFill="1" applyBorder="1" applyAlignment="1">
      <alignment horizontal="left" vertical="top" wrapText="1"/>
    </xf>
    <xf numFmtId="0" fontId="3" fillId="7" borderId="28" xfId="0" applyFont="1" applyFill="1" applyBorder="1" applyAlignment="1">
      <alignment horizontal="left" vertical="top" wrapText="1"/>
    </xf>
    <xf numFmtId="0" fontId="1" fillId="0" borderId="29" xfId="0" applyFont="1" applyBorder="1" applyAlignment="1">
      <alignment horizontal="left" vertical="top" wrapText="1"/>
    </xf>
    <xf numFmtId="0" fontId="3" fillId="0" borderId="30" xfId="0" applyFont="1" applyBorder="1" applyAlignment="1">
      <alignment horizontal="left" vertical="top" wrapText="1"/>
    </xf>
    <xf numFmtId="0" fontId="3" fillId="0" borderId="30" xfId="0" applyFont="1" applyBorder="1" applyAlignment="1">
      <alignment horizontal="left" vertical="top"/>
    </xf>
    <xf numFmtId="0" fontId="4" fillId="5" borderId="32" xfId="0" applyFont="1" applyFill="1" applyBorder="1" applyAlignment="1">
      <alignment horizontal="left" vertical="top" wrapText="1"/>
    </xf>
    <xf numFmtId="0" fontId="1" fillId="0" borderId="32" xfId="0" applyFont="1" applyBorder="1" applyAlignment="1">
      <alignment horizontal="left" vertical="top" wrapText="1"/>
    </xf>
    <xf numFmtId="0" fontId="4" fillId="7" borderId="32" xfId="0" applyFont="1" applyFill="1" applyBorder="1" applyAlignment="1">
      <alignment horizontal="left" vertical="top" wrapText="1"/>
    </xf>
    <xf numFmtId="0" fontId="1" fillId="7" borderId="32" xfId="0" applyFont="1" applyFill="1" applyBorder="1" applyAlignment="1">
      <alignment horizontal="left" vertical="top" wrapText="1"/>
    </xf>
    <xf numFmtId="2" fontId="4" fillId="5" borderId="37" xfId="0" applyNumberFormat="1" applyFont="1" applyFill="1" applyBorder="1" applyAlignment="1">
      <alignment horizontal="left" vertical="top" wrapText="1"/>
    </xf>
    <xf numFmtId="0" fontId="5" fillId="5" borderId="2" xfId="0" applyFont="1" applyFill="1" applyBorder="1" applyAlignment="1">
      <alignment vertical="top" wrapText="1"/>
    </xf>
    <xf numFmtId="2" fontId="4" fillId="5" borderId="18" xfId="0" applyNumberFormat="1" applyFont="1" applyFill="1" applyBorder="1" applyAlignment="1">
      <alignment horizontal="left" vertical="top" wrapText="1"/>
    </xf>
    <xf numFmtId="0" fontId="5" fillId="5" borderId="3" xfId="0" applyFont="1" applyFill="1" applyBorder="1" applyAlignment="1">
      <alignment vertical="top" wrapText="1"/>
    </xf>
    <xf numFmtId="0" fontId="5" fillId="0" borderId="3" xfId="0" applyFont="1" applyBorder="1" applyAlignment="1">
      <alignment vertical="top" wrapText="1"/>
    </xf>
    <xf numFmtId="0" fontId="1" fillId="4" borderId="10" xfId="0" applyFont="1" applyFill="1" applyBorder="1" applyAlignment="1">
      <alignment vertical="top"/>
    </xf>
    <xf numFmtId="0" fontId="1" fillId="4" borderId="11" xfId="0" applyFont="1" applyFill="1" applyBorder="1" applyAlignment="1">
      <alignment vertical="top"/>
    </xf>
    <xf numFmtId="0" fontId="1" fillId="4" borderId="11" xfId="0" applyFont="1" applyFill="1" applyBorder="1" applyAlignment="1">
      <alignment vertical="top" wrapText="1"/>
    </xf>
    <xf numFmtId="0" fontId="1" fillId="4" borderId="12" xfId="0" applyFont="1" applyFill="1" applyBorder="1" applyAlignment="1">
      <alignment vertical="top" wrapText="1"/>
    </xf>
    <xf numFmtId="0" fontId="1" fillId="5" borderId="20" xfId="0" applyFont="1" applyFill="1" applyBorder="1" applyAlignment="1">
      <alignment horizontal="left" vertical="top" wrapText="1"/>
    </xf>
    <xf numFmtId="0" fontId="1" fillId="6" borderId="10" xfId="0" applyFont="1" applyFill="1" applyBorder="1" applyAlignment="1">
      <alignment vertical="top"/>
    </xf>
    <xf numFmtId="0" fontId="1" fillId="6" borderId="11" xfId="0" applyFont="1" applyFill="1" applyBorder="1" applyAlignment="1">
      <alignment vertical="top"/>
    </xf>
    <xf numFmtId="0" fontId="1" fillId="0" borderId="22" xfId="0" applyFont="1" applyBorder="1" applyAlignment="1">
      <alignment horizontal="left" vertical="top" wrapText="1"/>
    </xf>
    <xf numFmtId="0" fontId="3" fillId="0" borderId="2" xfId="0" applyFont="1" applyBorder="1" applyAlignment="1">
      <alignment vertical="top" wrapText="1"/>
    </xf>
    <xf numFmtId="0" fontId="3" fillId="0" borderId="2" xfId="0" applyFont="1" applyBorder="1" applyAlignment="1">
      <alignment vertical="top"/>
    </xf>
    <xf numFmtId="0" fontId="4" fillId="5" borderId="18" xfId="0" applyFont="1" applyFill="1" applyBorder="1" applyAlignment="1">
      <alignment horizontal="left" vertical="top" wrapText="1"/>
    </xf>
    <xf numFmtId="0" fontId="3" fillId="5" borderId="3" xfId="0" applyFont="1" applyFill="1" applyBorder="1" applyAlignment="1">
      <alignment vertical="top"/>
    </xf>
    <xf numFmtId="0" fontId="3" fillId="5" borderId="2" xfId="0" applyFont="1" applyFill="1" applyBorder="1" applyAlignment="1">
      <alignment vertical="top"/>
    </xf>
    <xf numFmtId="0" fontId="5" fillId="0" borderId="2" xfId="0" applyFont="1" applyBorder="1" applyAlignment="1">
      <alignment vertical="top" wrapText="1"/>
    </xf>
    <xf numFmtId="0" fontId="3" fillId="5" borderId="3" xfId="0" applyFont="1" applyFill="1" applyBorder="1" applyAlignment="1">
      <alignment horizontal="left" vertical="top"/>
    </xf>
    <xf numFmtId="0" fontId="3" fillId="0" borderId="38" xfId="0" applyFont="1" applyBorder="1" applyAlignment="1">
      <alignment horizontal="left" vertical="top"/>
    </xf>
    <xf numFmtId="0" fontId="3" fillId="0" borderId="38" xfId="0" applyFont="1" applyBorder="1" applyAlignment="1">
      <alignment horizontal="left" vertical="top" wrapText="1"/>
    </xf>
    <xf numFmtId="0" fontId="1" fillId="0" borderId="40" xfId="0" applyFont="1" applyBorder="1" applyAlignment="1">
      <alignment horizontal="left" vertical="top" wrapText="1"/>
    </xf>
    <xf numFmtId="0" fontId="3" fillId="7" borderId="41" xfId="0" applyFont="1" applyFill="1" applyBorder="1" applyAlignment="1">
      <alignment horizontal="left" vertical="top" wrapText="1"/>
    </xf>
    <xf numFmtId="0" fontId="3" fillId="0" borderId="41" xfId="0" applyFont="1" applyBorder="1" applyAlignment="1">
      <alignment horizontal="left" vertical="top"/>
    </xf>
    <xf numFmtId="0" fontId="5" fillId="5" borderId="3" xfId="0" applyFont="1" applyFill="1" applyBorder="1" applyAlignment="1">
      <alignment horizontal="left" vertical="top" wrapText="1"/>
    </xf>
    <xf numFmtId="0" fontId="1" fillId="0" borderId="43" xfId="0" applyFont="1" applyBorder="1" applyAlignment="1">
      <alignment horizontal="left" vertical="top" wrapText="1"/>
    </xf>
    <xf numFmtId="0" fontId="3" fillId="0" borderId="44" xfId="0" applyFont="1" applyBorder="1" applyAlignment="1">
      <alignment horizontal="left" vertical="top" wrapText="1"/>
    </xf>
    <xf numFmtId="0" fontId="3" fillId="0" borderId="44" xfId="0" applyFont="1" applyBorder="1" applyAlignment="1">
      <alignment horizontal="left" vertical="top"/>
    </xf>
    <xf numFmtId="0" fontId="4" fillId="5" borderId="46" xfId="0" applyFont="1" applyFill="1" applyBorder="1" applyAlignment="1">
      <alignment horizontal="left" vertical="top" wrapText="1"/>
    </xf>
    <xf numFmtId="0" fontId="3" fillId="5" borderId="47" xfId="0" applyFont="1" applyFill="1" applyBorder="1" applyAlignment="1">
      <alignment horizontal="left" vertical="top"/>
    </xf>
    <xf numFmtId="0" fontId="4" fillId="7" borderId="43" xfId="0" applyFont="1" applyFill="1" applyBorder="1" applyAlignment="1">
      <alignment horizontal="left" vertical="top" wrapText="1"/>
    </xf>
    <xf numFmtId="0" fontId="5" fillId="7" borderId="44" xfId="0" applyFont="1" applyFill="1" applyBorder="1" applyAlignment="1">
      <alignment horizontal="left" vertical="top" wrapText="1"/>
    </xf>
    <xf numFmtId="0" fontId="3" fillId="7" borderId="44" xfId="0" applyFont="1" applyFill="1" applyBorder="1" applyAlignment="1">
      <alignment horizontal="left" vertical="top"/>
    </xf>
    <xf numFmtId="0" fontId="1" fillId="5" borderId="46" xfId="0" applyFont="1" applyFill="1" applyBorder="1" applyAlignment="1">
      <alignment horizontal="left" vertical="top" wrapText="1"/>
    </xf>
    <xf numFmtId="0" fontId="3" fillId="5" borderId="47" xfId="0" applyFont="1" applyFill="1" applyBorder="1" applyAlignment="1">
      <alignment horizontal="left" vertical="top" wrapText="1"/>
    </xf>
    <xf numFmtId="2" fontId="4" fillId="7" borderId="46" xfId="0" applyNumberFormat="1" applyFont="1" applyFill="1" applyBorder="1" applyAlignment="1">
      <alignment horizontal="left" vertical="top" wrapText="1"/>
    </xf>
    <xf numFmtId="0" fontId="5" fillId="7" borderId="47" xfId="0" applyFont="1" applyFill="1" applyBorder="1" applyAlignment="1">
      <alignment horizontal="left" vertical="top" wrapText="1"/>
    </xf>
    <xf numFmtId="0" fontId="1" fillId="11" borderId="5" xfId="0" applyFont="1" applyFill="1" applyBorder="1" applyAlignment="1">
      <alignment horizontal="left"/>
    </xf>
    <xf numFmtId="0" fontId="4" fillId="11" borderId="5" xfId="0" applyFont="1" applyFill="1" applyBorder="1" applyAlignment="1">
      <alignment horizontal="left" vertical="top" wrapText="1"/>
    </xf>
    <xf numFmtId="0" fontId="1" fillId="5" borderId="18" xfId="0" applyFont="1" applyFill="1" applyBorder="1" applyAlignment="1">
      <alignment horizontal="left" vertical="top" wrapText="1"/>
    </xf>
    <xf numFmtId="0" fontId="1" fillId="5" borderId="22" xfId="0" applyFont="1" applyFill="1" applyBorder="1" applyAlignment="1">
      <alignment horizontal="left" vertical="top" wrapText="1"/>
    </xf>
    <xf numFmtId="0" fontId="4" fillId="7" borderId="18" xfId="0" applyFont="1" applyFill="1" applyBorder="1" applyAlignment="1">
      <alignment horizontal="left" vertical="top" wrapText="1"/>
    </xf>
    <xf numFmtId="0" fontId="1" fillId="7" borderId="20" xfId="0" applyFont="1" applyFill="1" applyBorder="1" applyAlignment="1">
      <alignment horizontal="left" vertical="top" wrapText="1"/>
    </xf>
    <xf numFmtId="0" fontId="4" fillId="7" borderId="22" xfId="0" applyFont="1" applyFill="1" applyBorder="1" applyAlignment="1">
      <alignment horizontal="left" vertical="top" wrapText="1"/>
    </xf>
    <xf numFmtId="0" fontId="4" fillId="7" borderId="37" xfId="0" applyFont="1" applyFill="1" applyBorder="1" applyAlignment="1">
      <alignment horizontal="left" vertical="top" wrapText="1"/>
    </xf>
    <xf numFmtId="2" fontId="4" fillId="7" borderId="24" xfId="0" applyNumberFormat="1" applyFont="1" applyFill="1" applyBorder="1" applyAlignment="1">
      <alignment horizontal="left" vertical="top" wrapText="1"/>
    </xf>
    <xf numFmtId="0" fontId="5" fillId="7" borderId="25" xfId="0" applyFont="1" applyFill="1" applyBorder="1" applyAlignment="1">
      <alignment vertical="top" wrapText="1"/>
    </xf>
    <xf numFmtId="0" fontId="3" fillId="7" borderId="25" xfId="0" applyFont="1" applyFill="1" applyBorder="1" applyAlignment="1">
      <alignment vertical="top"/>
    </xf>
    <xf numFmtId="0" fontId="0" fillId="0" borderId="0" xfId="0" applyAlignment="1">
      <alignment wrapText="1"/>
    </xf>
    <xf numFmtId="0" fontId="3" fillId="11" borderId="3" xfId="0" applyFont="1" applyFill="1" applyBorder="1" applyAlignment="1">
      <alignment vertical="top"/>
    </xf>
    <xf numFmtId="0" fontId="3" fillId="11" borderId="19" xfId="0" applyFont="1" applyFill="1" applyBorder="1"/>
    <xf numFmtId="0" fontId="3" fillId="11" borderId="1" xfId="0" applyFont="1" applyFill="1" applyBorder="1" applyAlignment="1">
      <alignment horizontal="left" vertical="top" wrapText="1"/>
    </xf>
    <xf numFmtId="0" fontId="3" fillId="11" borderId="21" xfId="0" applyFont="1" applyFill="1" applyBorder="1" applyAlignment="1">
      <alignment vertical="top"/>
    </xf>
    <xf numFmtId="0" fontId="1" fillId="0" borderId="24" xfId="0" applyFont="1" applyBorder="1" applyAlignment="1">
      <alignment horizontal="left" vertical="top" wrapText="1"/>
    </xf>
    <xf numFmtId="0" fontId="3" fillId="0" borderId="25" xfId="0" applyFont="1" applyBorder="1" applyAlignment="1">
      <alignment horizontal="left" vertical="top" wrapText="1"/>
    </xf>
    <xf numFmtId="0" fontId="3" fillId="0" borderId="25" xfId="0" applyFont="1" applyBorder="1" applyAlignment="1">
      <alignment horizontal="left" vertical="top"/>
    </xf>
    <xf numFmtId="0" fontId="3" fillId="11" borderId="25" xfId="0" applyFont="1" applyFill="1" applyBorder="1" applyAlignment="1">
      <alignment horizontal="left" vertical="top" wrapText="1"/>
    </xf>
    <xf numFmtId="0" fontId="3" fillId="11" borderId="26" xfId="0" applyFont="1" applyFill="1" applyBorder="1" applyAlignment="1">
      <alignment horizontal="left" vertical="top"/>
    </xf>
    <xf numFmtId="0" fontId="3" fillId="7" borderId="3" xfId="0" applyFont="1" applyFill="1" applyBorder="1" applyAlignment="1">
      <alignment horizontal="left" vertical="top" wrapText="1"/>
    </xf>
    <xf numFmtId="0" fontId="1" fillId="7" borderId="18" xfId="0" applyFont="1" applyFill="1" applyBorder="1" applyAlignment="1">
      <alignment horizontal="left" vertical="top" wrapText="1"/>
    </xf>
    <xf numFmtId="0" fontId="3" fillId="7" borderId="3" xfId="0" applyFont="1" applyFill="1" applyBorder="1" applyAlignment="1">
      <alignment horizontal="left" vertical="top"/>
    </xf>
    <xf numFmtId="0" fontId="3" fillId="7" borderId="1" xfId="0" applyFont="1" applyFill="1" applyBorder="1" applyAlignment="1">
      <alignment horizontal="left" vertical="top"/>
    </xf>
    <xf numFmtId="0" fontId="3" fillId="7" borderId="1" xfId="0" applyFont="1" applyFill="1" applyBorder="1" applyAlignment="1">
      <alignment horizontal="left" vertical="top" wrapText="1"/>
    </xf>
    <xf numFmtId="0" fontId="3" fillId="7" borderId="2" xfId="0" applyFont="1" applyFill="1" applyBorder="1" applyAlignment="1">
      <alignment horizontal="left" vertical="top" wrapText="1"/>
    </xf>
    <xf numFmtId="0" fontId="1" fillId="10" borderId="18" xfId="0" applyFont="1" applyFill="1" applyBorder="1" applyAlignment="1">
      <alignment horizontal="left" vertical="top" wrapText="1"/>
    </xf>
    <xf numFmtId="0" fontId="3" fillId="10" borderId="3" xfId="0" applyFont="1" applyFill="1" applyBorder="1" applyAlignment="1">
      <alignment horizontal="left" vertical="top"/>
    </xf>
    <xf numFmtId="0" fontId="3" fillId="10" borderId="3" xfId="0" applyFont="1" applyFill="1" applyBorder="1" applyAlignment="1">
      <alignment horizontal="left" vertical="top" wrapText="1"/>
    </xf>
    <xf numFmtId="0" fontId="4" fillId="10" borderId="22" xfId="0" applyFont="1" applyFill="1" applyBorder="1" applyAlignment="1">
      <alignment horizontal="left" vertical="top" wrapText="1"/>
    </xf>
    <xf numFmtId="0" fontId="5" fillId="10" borderId="2" xfId="0" applyFont="1" applyFill="1" applyBorder="1" applyAlignment="1">
      <alignment horizontal="left" vertical="top" wrapText="1"/>
    </xf>
    <xf numFmtId="0" fontId="3" fillId="10" borderId="2" xfId="0" applyFont="1" applyFill="1" applyBorder="1" applyAlignment="1">
      <alignment horizontal="left" vertical="top"/>
    </xf>
    <xf numFmtId="0" fontId="3" fillId="10" borderId="2" xfId="0" applyFont="1" applyFill="1" applyBorder="1" applyAlignment="1">
      <alignment horizontal="left" vertical="top" wrapText="1"/>
    </xf>
    <xf numFmtId="2" fontId="1" fillId="10" borderId="18" xfId="0" applyNumberFormat="1" applyFont="1" applyFill="1" applyBorder="1" applyAlignment="1">
      <alignment horizontal="left" vertical="top" wrapText="1"/>
    </xf>
    <xf numFmtId="0" fontId="4" fillId="10" borderId="18" xfId="0" applyFont="1" applyFill="1" applyBorder="1" applyAlignment="1">
      <alignment horizontal="left" vertical="top" wrapText="1"/>
    </xf>
    <xf numFmtId="0" fontId="3" fillId="10" borderId="1" xfId="0" applyFont="1" applyFill="1" applyBorder="1" applyAlignment="1">
      <alignment horizontal="left" vertical="top"/>
    </xf>
    <xf numFmtId="0" fontId="4" fillId="10" borderId="27" xfId="0" applyFont="1" applyFill="1" applyBorder="1" applyAlignment="1">
      <alignment horizontal="left" vertical="top" wrapText="1"/>
    </xf>
    <xf numFmtId="0" fontId="1" fillId="10" borderId="22" xfId="0" applyFont="1" applyFill="1" applyBorder="1" applyAlignment="1">
      <alignment horizontal="left" vertical="top" wrapText="1"/>
    </xf>
    <xf numFmtId="0" fontId="5" fillId="7" borderId="3" xfId="0" applyFont="1" applyFill="1" applyBorder="1" applyAlignment="1">
      <alignment horizontal="left" vertical="top" wrapText="1"/>
    </xf>
    <xf numFmtId="2" fontId="1" fillId="7" borderId="20" xfId="0" applyNumberFormat="1" applyFont="1" applyFill="1" applyBorder="1" applyAlignment="1">
      <alignment horizontal="left" vertical="top" wrapText="1"/>
    </xf>
    <xf numFmtId="0" fontId="5" fillId="10" borderId="3" xfId="0" applyFont="1" applyFill="1" applyBorder="1" applyAlignment="1">
      <alignment horizontal="left" vertical="top" wrapText="1"/>
    </xf>
    <xf numFmtId="2" fontId="4" fillId="10" borderId="18" xfId="0" applyNumberFormat="1" applyFont="1" applyFill="1" applyBorder="1" applyAlignment="1">
      <alignment horizontal="left" vertical="top" wrapText="1"/>
    </xf>
    <xf numFmtId="0" fontId="4" fillId="10" borderId="24" xfId="0" applyFont="1" applyFill="1" applyBorder="1" applyAlignment="1">
      <alignment horizontal="left" vertical="top" wrapText="1"/>
    </xf>
    <xf numFmtId="0" fontId="5" fillId="10" borderId="25" xfId="0" applyFont="1" applyFill="1" applyBorder="1" applyAlignment="1">
      <alignment horizontal="left" vertical="top" wrapText="1"/>
    </xf>
    <xf numFmtId="0" fontId="3" fillId="10" borderId="25" xfId="0" applyFont="1" applyFill="1" applyBorder="1" applyAlignment="1">
      <alignment horizontal="left" vertical="top"/>
    </xf>
    <xf numFmtId="0" fontId="3" fillId="10" borderId="25" xfId="0" applyFont="1" applyFill="1" applyBorder="1" applyAlignment="1">
      <alignment horizontal="left" vertical="top" wrapText="1"/>
    </xf>
    <xf numFmtId="0" fontId="3" fillId="10" borderId="38" xfId="0" applyFont="1" applyFill="1" applyBorder="1" applyAlignment="1">
      <alignment horizontal="left" vertical="top" wrapText="1"/>
    </xf>
    <xf numFmtId="0" fontId="4" fillId="7" borderId="50" xfId="0" applyFont="1" applyFill="1" applyBorder="1" applyAlignment="1">
      <alignment horizontal="left" vertical="top" wrapText="1"/>
    </xf>
    <xf numFmtId="0" fontId="3" fillId="7" borderId="51" xfId="0" applyFont="1" applyFill="1" applyBorder="1" applyAlignment="1">
      <alignment horizontal="left" vertical="top"/>
    </xf>
    <xf numFmtId="0" fontId="3" fillId="10" borderId="1" xfId="0" applyFont="1" applyFill="1" applyBorder="1" applyAlignment="1">
      <alignment vertical="top" wrapText="1"/>
    </xf>
    <xf numFmtId="0" fontId="4" fillId="5" borderId="52" xfId="0" applyFont="1" applyFill="1" applyBorder="1" applyAlignment="1">
      <alignment horizontal="left" vertical="top" wrapText="1"/>
    </xf>
    <xf numFmtId="0" fontId="3" fillId="5" borderId="54" xfId="0" applyFont="1" applyFill="1" applyBorder="1" applyAlignment="1">
      <alignment horizontal="left" vertical="top" wrapText="1"/>
    </xf>
    <xf numFmtId="0" fontId="3" fillId="5" borderId="53" xfId="0" applyFont="1" applyFill="1" applyBorder="1" applyAlignment="1">
      <alignment horizontal="left" vertical="top"/>
    </xf>
    <xf numFmtId="0" fontId="4" fillId="7" borderId="46" xfId="0" applyFont="1" applyFill="1" applyBorder="1" applyAlignment="1">
      <alignment horizontal="left" vertical="top" wrapText="1"/>
    </xf>
    <xf numFmtId="2" fontId="1" fillId="10" borderId="32" xfId="0" applyNumberFormat="1" applyFont="1" applyFill="1" applyBorder="1" applyAlignment="1">
      <alignment horizontal="left" vertical="top" wrapText="1"/>
    </xf>
    <xf numFmtId="0" fontId="3" fillId="10" borderId="28" xfId="0" applyFont="1" applyFill="1" applyBorder="1" applyAlignment="1">
      <alignment horizontal="left" vertical="top" wrapText="1"/>
    </xf>
    <xf numFmtId="0" fontId="3" fillId="10" borderId="28" xfId="0" applyFont="1" applyFill="1" applyBorder="1" applyAlignment="1">
      <alignment horizontal="left" vertical="top"/>
    </xf>
    <xf numFmtId="2" fontId="4" fillId="10" borderId="46" xfId="0" applyNumberFormat="1" applyFont="1" applyFill="1" applyBorder="1" applyAlignment="1">
      <alignment horizontal="left" vertical="top" wrapText="1"/>
    </xf>
    <xf numFmtId="0" fontId="5" fillId="10" borderId="47" xfId="0" applyFont="1" applyFill="1" applyBorder="1" applyAlignment="1">
      <alignment horizontal="left" vertical="top" wrapText="1"/>
    </xf>
    <xf numFmtId="0" fontId="4" fillId="10" borderId="32" xfId="0" applyFont="1" applyFill="1" applyBorder="1" applyAlignment="1">
      <alignment horizontal="left" vertical="top" wrapText="1"/>
    </xf>
    <xf numFmtId="0" fontId="1" fillId="10" borderId="32" xfId="0" applyFont="1" applyFill="1" applyBorder="1" applyAlignment="1">
      <alignment horizontal="left" vertical="top" wrapText="1"/>
    </xf>
    <xf numFmtId="0" fontId="5" fillId="10" borderId="28" xfId="0" applyFont="1" applyFill="1" applyBorder="1" applyAlignment="1">
      <alignment horizontal="left" vertical="top" wrapText="1"/>
    </xf>
    <xf numFmtId="2" fontId="1" fillId="10" borderId="34" xfId="0" applyNumberFormat="1" applyFont="1" applyFill="1" applyBorder="1" applyAlignment="1">
      <alignment horizontal="left" vertical="top" wrapText="1"/>
    </xf>
    <xf numFmtId="0" fontId="5" fillId="10" borderId="35" xfId="0" applyFont="1" applyFill="1" applyBorder="1" applyAlignment="1">
      <alignment horizontal="left" vertical="top" wrapText="1"/>
    </xf>
    <xf numFmtId="0" fontId="3" fillId="10" borderId="35" xfId="0" applyFont="1" applyFill="1" applyBorder="1" applyAlignment="1">
      <alignment horizontal="left" vertical="top"/>
    </xf>
    <xf numFmtId="0" fontId="1" fillId="7" borderId="46" xfId="0" applyFont="1" applyFill="1" applyBorder="1" applyAlignment="1">
      <alignment horizontal="left" vertical="top" wrapText="1"/>
    </xf>
    <xf numFmtId="0" fontId="3" fillId="7" borderId="47" xfId="0" applyFont="1" applyFill="1" applyBorder="1" applyAlignment="1">
      <alignment horizontal="left" vertical="top" wrapText="1"/>
    </xf>
    <xf numFmtId="0" fontId="3" fillId="7" borderId="2" xfId="0" applyFont="1" applyFill="1" applyBorder="1" applyAlignment="1">
      <alignment vertical="top" wrapText="1"/>
    </xf>
    <xf numFmtId="0" fontId="10" fillId="0" borderId="0" xfId="0" applyFont="1"/>
    <xf numFmtId="2" fontId="1" fillId="10" borderId="20" xfId="0" applyNumberFormat="1" applyFont="1" applyFill="1" applyBorder="1" applyAlignment="1">
      <alignment horizontal="left" vertical="top" wrapText="1"/>
    </xf>
    <xf numFmtId="0" fontId="3" fillId="10" borderId="1" xfId="0" applyFont="1" applyFill="1" applyBorder="1" applyAlignment="1">
      <alignment vertical="top"/>
    </xf>
    <xf numFmtId="0" fontId="1" fillId="4" borderId="4" xfId="0" applyFont="1" applyFill="1" applyBorder="1" applyAlignment="1">
      <alignment horizontal="left"/>
    </xf>
    <xf numFmtId="0" fontId="1" fillId="4" borderId="5" xfId="0" applyFont="1" applyFill="1" applyBorder="1" applyAlignment="1">
      <alignment horizontal="left" vertical="top" wrapText="1"/>
    </xf>
    <xf numFmtId="0" fontId="1" fillId="4" borderId="5" xfId="0" applyFont="1" applyFill="1" applyBorder="1" applyAlignment="1">
      <alignment vertical="top" wrapText="1"/>
    </xf>
    <xf numFmtId="0" fontId="4" fillId="4" borderId="5" xfId="0" applyFont="1" applyFill="1" applyBorder="1" applyAlignment="1">
      <alignment horizontal="left" vertical="top" wrapText="1"/>
    </xf>
    <xf numFmtId="2" fontId="1" fillId="4" borderId="5" xfId="0" applyNumberFormat="1" applyFont="1" applyFill="1" applyBorder="1" applyAlignment="1">
      <alignment horizontal="left" vertical="top" wrapText="1"/>
    </xf>
    <xf numFmtId="0" fontId="11" fillId="14" borderId="58" xfId="0" applyFont="1" applyFill="1" applyBorder="1"/>
    <xf numFmtId="0" fontId="13" fillId="0" borderId="0" xfId="0" applyFont="1"/>
    <xf numFmtId="0" fontId="14" fillId="0" borderId="0" xfId="0" applyFont="1"/>
    <xf numFmtId="0" fontId="1" fillId="3" borderId="7" xfId="0" applyFont="1" applyFill="1" applyBorder="1"/>
    <xf numFmtId="0" fontId="1" fillId="6" borderId="16" xfId="0" applyFont="1" applyFill="1" applyBorder="1"/>
    <xf numFmtId="0" fontId="1" fillId="13" borderId="13" xfId="0" applyFont="1" applyFill="1" applyBorder="1"/>
    <xf numFmtId="0" fontId="3" fillId="7" borderId="2" xfId="0" applyFont="1" applyFill="1" applyBorder="1" applyAlignment="1">
      <alignment vertical="top"/>
    </xf>
    <xf numFmtId="2" fontId="4" fillId="10" borderId="22" xfId="0" applyNumberFormat="1" applyFont="1" applyFill="1" applyBorder="1" applyAlignment="1">
      <alignment horizontal="left" vertical="top" wrapText="1"/>
    </xf>
    <xf numFmtId="0" fontId="3" fillId="10" borderId="2" xfId="0" applyFont="1" applyFill="1" applyBorder="1" applyAlignment="1">
      <alignment vertical="top" wrapText="1"/>
    </xf>
    <xf numFmtId="0" fontId="3" fillId="10" borderId="2" xfId="0" applyFont="1" applyFill="1" applyBorder="1" applyAlignment="1">
      <alignment vertical="top"/>
    </xf>
    <xf numFmtId="0" fontId="3" fillId="17" borderId="16" xfId="0" applyFont="1" applyFill="1" applyBorder="1"/>
    <xf numFmtId="0" fontId="1" fillId="17" borderId="0" xfId="0" applyFont="1" applyFill="1"/>
    <xf numFmtId="0" fontId="1" fillId="17" borderId="17" xfId="0" applyFont="1" applyFill="1" applyBorder="1"/>
    <xf numFmtId="0" fontId="1" fillId="3" borderId="16" xfId="0" applyFont="1" applyFill="1" applyBorder="1"/>
    <xf numFmtId="0" fontId="3" fillId="3" borderId="0" xfId="0" applyFont="1" applyFill="1" applyAlignment="1">
      <alignment horizontal="center" vertical="center"/>
    </xf>
    <xf numFmtId="0" fontId="3" fillId="3" borderId="17" xfId="0" applyFont="1" applyFill="1" applyBorder="1" applyAlignment="1">
      <alignment horizontal="center" vertical="center"/>
    </xf>
    <xf numFmtId="0" fontId="3" fillId="6" borderId="0" xfId="0" applyFont="1" applyFill="1" applyAlignment="1">
      <alignment horizontal="center" vertical="center"/>
    </xf>
    <xf numFmtId="0" fontId="3" fillId="6" borderId="17" xfId="0" applyFont="1" applyFill="1" applyBorder="1" applyAlignment="1">
      <alignment horizontal="center" vertical="center"/>
    </xf>
    <xf numFmtId="0" fontId="3" fillId="13" borderId="14" xfId="0" applyFont="1" applyFill="1" applyBorder="1" applyAlignment="1">
      <alignment horizontal="center" vertical="center"/>
    </xf>
    <xf numFmtId="0" fontId="3" fillId="13" borderId="15" xfId="0" applyFont="1" applyFill="1" applyBorder="1" applyAlignment="1">
      <alignment horizontal="center" vertical="center"/>
    </xf>
    <xf numFmtId="0" fontId="1" fillId="16" borderId="4" xfId="0" applyFont="1" applyFill="1" applyBorder="1"/>
    <xf numFmtId="0" fontId="1" fillId="16" borderId="6" xfId="0" applyFont="1" applyFill="1" applyBorder="1"/>
    <xf numFmtId="0" fontId="3" fillId="3" borderId="9" xfId="0" applyFont="1" applyFill="1" applyBorder="1" applyAlignment="1">
      <alignment horizontal="center"/>
    </xf>
    <xf numFmtId="0" fontId="3" fillId="6" borderId="17" xfId="0" applyFont="1" applyFill="1" applyBorder="1" applyAlignment="1">
      <alignment horizontal="center"/>
    </xf>
    <xf numFmtId="0" fontId="3" fillId="13" borderId="15" xfId="0" applyFont="1" applyFill="1" applyBorder="1" applyAlignment="1">
      <alignment horizontal="center"/>
    </xf>
    <xf numFmtId="0" fontId="1" fillId="17" borderId="0" xfId="0" applyFont="1" applyFill="1" applyAlignment="1">
      <alignment horizontal="center"/>
    </xf>
    <xf numFmtId="0" fontId="1" fillId="17" borderId="17" xfId="0" applyFont="1" applyFill="1" applyBorder="1" applyAlignment="1">
      <alignment horizontal="center"/>
    </xf>
    <xf numFmtId="0" fontId="0" fillId="0" borderId="16" xfId="0" applyBorder="1"/>
    <xf numFmtId="0" fontId="0" fillId="0" borderId="17" xfId="0" applyBorder="1"/>
    <xf numFmtId="0" fontId="2" fillId="0" borderId="0" xfId="0" applyFont="1"/>
    <xf numFmtId="0" fontId="0" fillId="0" borderId="13" xfId="0" applyBorder="1"/>
    <xf numFmtId="0" fontId="0" fillId="0" borderId="14" xfId="0" applyBorder="1"/>
    <xf numFmtId="0" fontId="0" fillId="0" borderId="15" xfId="0" applyBorder="1"/>
    <xf numFmtId="0" fontId="19" fillId="0" borderId="0" xfId="0" applyFont="1" applyAlignment="1">
      <alignment horizontal="center"/>
    </xf>
    <xf numFmtId="0" fontId="20" fillId="0" borderId="0" xfId="0" applyFont="1" applyAlignment="1">
      <alignment horizontal="center"/>
    </xf>
    <xf numFmtId="0" fontId="26" fillId="17" borderId="16" xfId="0" applyFont="1" applyFill="1" applyBorder="1"/>
    <xf numFmtId="0" fontId="26" fillId="17" borderId="0" xfId="0" applyFont="1" applyFill="1"/>
    <xf numFmtId="0" fontId="26" fillId="17" borderId="17" xfId="0" applyFont="1" applyFill="1" applyBorder="1"/>
    <xf numFmtId="0" fontId="0" fillId="17" borderId="16" xfId="0" applyFill="1" applyBorder="1"/>
    <xf numFmtId="0" fontId="0" fillId="17" borderId="0" xfId="0" applyFill="1"/>
    <xf numFmtId="0" fontId="0" fillId="17" borderId="17" xfId="0" applyFill="1" applyBorder="1"/>
    <xf numFmtId="0" fontId="22" fillId="17" borderId="0" xfId="0" applyFont="1" applyFill="1" applyAlignment="1">
      <alignment vertical="top"/>
    </xf>
    <xf numFmtId="0" fontId="22" fillId="0" borderId="0" xfId="0" applyFont="1" applyAlignment="1">
      <alignment horizontal="left" vertical="top"/>
    </xf>
    <xf numFmtId="0" fontId="20" fillId="0" borderId="16" xfId="0" applyFont="1" applyBorder="1" applyAlignment="1">
      <alignment horizontal="center"/>
    </xf>
    <xf numFmtId="0" fontId="0" fillId="3" borderId="66" xfId="0" applyFill="1" applyBorder="1"/>
    <xf numFmtId="0" fontId="0" fillId="3" borderId="64" xfId="0" applyFill="1" applyBorder="1"/>
    <xf numFmtId="0" fontId="0" fillId="3" borderId="65" xfId="0" applyFill="1" applyBorder="1"/>
    <xf numFmtId="0" fontId="0" fillId="16" borderId="7" xfId="0" applyFill="1" applyBorder="1"/>
    <xf numFmtId="0" fontId="0" fillId="16" borderId="9" xfId="0" applyFill="1" applyBorder="1"/>
    <xf numFmtId="0" fontId="22" fillId="16" borderId="16" xfId="0" applyFont="1" applyFill="1" applyBorder="1" applyAlignment="1">
      <alignment horizontal="left"/>
    </xf>
    <xf numFmtId="0" fontId="22" fillId="16" borderId="0" xfId="0" applyFont="1" applyFill="1" applyAlignment="1">
      <alignment horizontal="left"/>
    </xf>
    <xf numFmtId="0" fontId="20" fillId="16" borderId="0" xfId="0" applyFont="1" applyFill="1" applyAlignment="1">
      <alignment horizontal="center"/>
    </xf>
    <xf numFmtId="0" fontId="0" fillId="16" borderId="0" xfId="0" applyFill="1"/>
    <xf numFmtId="0" fontId="0" fillId="16" borderId="17" xfId="0" applyFill="1" applyBorder="1"/>
    <xf numFmtId="0" fontId="28" fillId="0" borderId="0" xfId="0" applyFont="1" applyAlignment="1">
      <alignment vertical="top" wrapText="1"/>
    </xf>
    <xf numFmtId="0" fontId="12" fillId="0" borderId="0" xfId="0" applyFont="1"/>
    <xf numFmtId="0" fontId="28" fillId="15" borderId="58" xfId="0" applyFont="1" applyFill="1" applyBorder="1" applyAlignment="1">
      <alignment vertical="top" wrapText="1"/>
    </xf>
    <xf numFmtId="0" fontId="28" fillId="0" borderId="58" xfId="0" applyFont="1" applyBorder="1" applyAlignment="1">
      <alignment vertical="top" wrapText="1"/>
    </xf>
    <xf numFmtId="0" fontId="5" fillId="7" borderId="3" xfId="0" applyFont="1" applyFill="1" applyBorder="1" applyAlignment="1">
      <alignment vertical="top" wrapText="1"/>
    </xf>
    <xf numFmtId="0" fontId="3" fillId="7" borderId="3" xfId="0" applyFont="1" applyFill="1" applyBorder="1" applyAlignment="1">
      <alignment vertical="top"/>
    </xf>
    <xf numFmtId="2" fontId="1" fillId="7" borderId="18" xfId="0" applyNumberFormat="1" applyFont="1" applyFill="1" applyBorder="1" applyAlignment="1">
      <alignment horizontal="left" vertical="top" wrapText="1"/>
    </xf>
    <xf numFmtId="0" fontId="24" fillId="3" borderId="62" xfId="0" applyFont="1" applyFill="1" applyBorder="1" applyAlignment="1">
      <alignment horizontal="center"/>
    </xf>
    <xf numFmtId="0" fontId="24" fillId="3" borderId="0" xfId="0" applyFont="1" applyFill="1" applyAlignment="1">
      <alignment horizontal="center"/>
    </xf>
    <xf numFmtId="0" fontId="24" fillId="3" borderId="63" xfId="0" applyFont="1" applyFill="1" applyBorder="1" applyAlignment="1">
      <alignment horizontal="center"/>
    </xf>
    <xf numFmtId="0" fontId="27" fillId="3" borderId="0" xfId="0" applyFont="1" applyFill="1" applyAlignment="1">
      <alignment horizontal="center" vertical="top"/>
    </xf>
    <xf numFmtId="0" fontId="3" fillId="7" borderId="69" xfId="0" applyFont="1" applyFill="1" applyBorder="1" applyAlignment="1">
      <alignment horizontal="left" vertical="top"/>
    </xf>
    <xf numFmtId="0" fontId="3" fillId="10" borderId="70" xfId="0" applyFont="1" applyFill="1" applyBorder="1" applyAlignment="1">
      <alignment horizontal="left" vertical="top"/>
    </xf>
    <xf numFmtId="0" fontId="3" fillId="7" borderId="70" xfId="0" applyFont="1" applyFill="1" applyBorder="1" applyAlignment="1">
      <alignment horizontal="left" vertical="top"/>
    </xf>
    <xf numFmtId="0" fontId="3" fillId="10" borderId="69" xfId="0" applyFont="1" applyFill="1" applyBorder="1" applyAlignment="1">
      <alignment horizontal="left" vertical="top"/>
    </xf>
    <xf numFmtId="0" fontId="3" fillId="5" borderId="69" xfId="0" applyFont="1" applyFill="1" applyBorder="1" applyAlignment="1">
      <alignment horizontal="left" vertical="top"/>
    </xf>
    <xf numFmtId="0" fontId="3" fillId="0" borderId="70" xfId="0" applyFont="1" applyBorder="1" applyAlignment="1">
      <alignment horizontal="left" vertical="top"/>
    </xf>
    <xf numFmtId="0" fontId="3" fillId="5" borderId="70" xfId="0" applyFont="1" applyFill="1" applyBorder="1" applyAlignment="1">
      <alignment horizontal="left" vertical="top"/>
    </xf>
    <xf numFmtId="0" fontId="3" fillId="0" borderId="28" xfId="0" applyFont="1" applyBorder="1" applyAlignment="1">
      <alignment horizontal="left" vertical="top"/>
    </xf>
    <xf numFmtId="0" fontId="3" fillId="5" borderId="0" xfId="0" applyFont="1" applyFill="1" applyAlignment="1">
      <alignment wrapText="1"/>
    </xf>
    <xf numFmtId="0" fontId="3" fillId="5" borderId="0" xfId="0" applyFont="1" applyFill="1" applyAlignment="1">
      <alignment vertical="top" wrapText="1"/>
    </xf>
    <xf numFmtId="0" fontId="23" fillId="3" borderId="65" xfId="0" applyFont="1" applyFill="1" applyBorder="1" applyAlignment="1">
      <alignment horizontal="left" vertical="center"/>
    </xf>
    <xf numFmtId="0" fontId="1" fillId="8" borderId="5" xfId="0" applyFont="1" applyFill="1" applyBorder="1" applyAlignment="1" applyProtection="1">
      <alignment horizontal="left"/>
      <protection locked="0"/>
    </xf>
    <xf numFmtId="0" fontId="1" fillId="3" borderId="5" xfId="0" applyFont="1" applyFill="1" applyBorder="1" applyAlignment="1" applyProtection="1">
      <alignment horizontal="left" vertical="top" wrapText="1"/>
      <protection locked="0"/>
    </xf>
    <xf numFmtId="0" fontId="4" fillId="2" borderId="5" xfId="0" applyFont="1" applyFill="1" applyBorder="1" applyAlignment="1" applyProtection="1">
      <alignment horizontal="left" vertical="top" wrapText="1"/>
      <protection locked="0"/>
    </xf>
    <xf numFmtId="0" fontId="1" fillId="3" borderId="10" xfId="0" applyFont="1" applyFill="1" applyBorder="1" applyAlignment="1">
      <alignment vertical="top"/>
    </xf>
    <xf numFmtId="0" fontId="1" fillId="3" borderId="11" xfId="0" applyFont="1" applyFill="1" applyBorder="1" applyAlignment="1">
      <alignment vertical="top"/>
    </xf>
    <xf numFmtId="0" fontId="1" fillId="8" borderId="5" xfId="0" applyFont="1" applyFill="1" applyBorder="1" applyAlignment="1">
      <alignment horizontal="left"/>
    </xf>
    <xf numFmtId="0" fontId="5" fillId="0" borderId="1" xfId="0" applyFont="1" applyBorder="1" applyAlignment="1">
      <alignment vertical="top" wrapText="1"/>
    </xf>
    <xf numFmtId="0" fontId="1" fillId="3" borderId="5" xfId="0" applyFont="1" applyFill="1" applyBorder="1" applyAlignment="1">
      <alignment horizontal="left" vertical="top" wrapText="1"/>
    </xf>
    <xf numFmtId="0" fontId="4" fillId="2" borderId="5" xfId="0" applyFont="1" applyFill="1" applyBorder="1" applyAlignment="1">
      <alignment horizontal="left" vertical="top" wrapText="1"/>
    </xf>
    <xf numFmtId="0" fontId="3" fillId="5" borderId="1" xfId="0" applyFont="1" applyFill="1" applyBorder="1" applyAlignment="1">
      <alignment wrapText="1"/>
    </xf>
    <xf numFmtId="0" fontId="1" fillId="7" borderId="22" xfId="0" applyFont="1" applyFill="1" applyBorder="1" applyAlignment="1">
      <alignment horizontal="left" vertical="top"/>
    </xf>
    <xf numFmtId="0" fontId="3" fillId="0" borderId="0" xfId="0" applyFont="1" applyAlignment="1">
      <alignment wrapText="1"/>
    </xf>
    <xf numFmtId="0" fontId="3" fillId="0" borderId="2" xfId="0" applyFont="1" applyBorder="1" applyAlignment="1">
      <alignment wrapText="1"/>
    </xf>
    <xf numFmtId="2" fontId="4" fillId="7" borderId="22" xfId="0" applyNumberFormat="1" applyFont="1" applyFill="1" applyBorder="1" applyAlignment="1">
      <alignment horizontal="left" vertical="top" wrapText="1"/>
    </xf>
    <xf numFmtId="0" fontId="5" fillId="7" borderId="2" xfId="0" applyFont="1" applyFill="1" applyBorder="1" applyAlignment="1">
      <alignment vertical="top" wrapText="1"/>
    </xf>
    <xf numFmtId="0" fontId="5" fillId="7" borderId="38" xfId="0" applyFont="1" applyFill="1" applyBorder="1" applyAlignment="1">
      <alignment vertical="top" wrapText="1"/>
    </xf>
    <xf numFmtId="0" fontId="3" fillId="5" borderId="3" xfId="0" applyFont="1" applyFill="1" applyBorder="1" applyAlignment="1">
      <alignment vertical="top" wrapText="1"/>
    </xf>
    <xf numFmtId="0" fontId="4" fillId="5" borderId="24" xfId="0" applyFont="1" applyFill="1" applyBorder="1" applyAlignment="1">
      <alignment horizontal="left" vertical="top" wrapText="1"/>
    </xf>
    <xf numFmtId="0" fontId="3" fillId="5" borderId="25" xfId="0" applyFont="1" applyFill="1" applyBorder="1" applyAlignment="1">
      <alignment vertical="top" wrapText="1"/>
    </xf>
    <xf numFmtId="0" fontId="1" fillId="3" borderId="11" xfId="0" applyFont="1" applyFill="1" applyBorder="1" applyAlignment="1" applyProtection="1">
      <alignment vertical="top" wrapText="1"/>
      <protection locked="0"/>
    </xf>
    <xf numFmtId="0" fontId="1" fillId="12" borderId="11" xfId="0" applyFont="1" applyFill="1" applyBorder="1" applyAlignment="1" applyProtection="1">
      <alignment vertical="top" wrapText="1"/>
      <protection locked="0"/>
    </xf>
    <xf numFmtId="0" fontId="1" fillId="12" borderId="12" xfId="0" applyFont="1" applyFill="1" applyBorder="1" applyAlignment="1" applyProtection="1">
      <alignment vertical="top" wrapText="1"/>
      <protection locked="0"/>
    </xf>
    <xf numFmtId="0" fontId="1" fillId="8" borderId="6" xfId="0" applyFont="1" applyFill="1" applyBorder="1" applyAlignment="1" applyProtection="1">
      <alignment horizontal="left"/>
      <protection locked="0"/>
    </xf>
    <xf numFmtId="0" fontId="1" fillId="3" borderId="6" xfId="0" applyFont="1" applyFill="1" applyBorder="1" applyAlignment="1" applyProtection="1">
      <alignment horizontal="left"/>
      <protection locked="0"/>
    </xf>
    <xf numFmtId="0" fontId="3" fillId="0" borderId="3" xfId="0" applyFont="1" applyBorder="1" applyAlignment="1" applyProtection="1">
      <alignment vertical="top" wrapText="1"/>
      <protection locked="0"/>
    </xf>
    <xf numFmtId="0" fontId="3" fillId="12" borderId="3" xfId="0" applyFont="1" applyFill="1" applyBorder="1" applyAlignment="1" applyProtection="1">
      <alignment wrapText="1"/>
      <protection locked="0"/>
    </xf>
    <xf numFmtId="0" fontId="3" fillId="10" borderId="3" xfId="0" applyFont="1" applyFill="1" applyBorder="1" applyAlignment="1" applyProtection="1">
      <alignment vertical="top" wrapText="1"/>
      <protection locked="0"/>
    </xf>
    <xf numFmtId="0" fontId="1" fillId="3" borderId="6" xfId="0" applyFont="1" applyFill="1" applyBorder="1" applyAlignment="1" applyProtection="1">
      <alignment horizontal="left" vertical="top" wrapText="1"/>
      <protection locked="0"/>
    </xf>
    <xf numFmtId="0" fontId="4" fillId="2" borderId="6" xfId="0" applyFont="1" applyFill="1" applyBorder="1" applyAlignment="1" applyProtection="1">
      <alignment horizontal="left" vertical="top" wrapText="1"/>
      <protection locked="0"/>
    </xf>
    <xf numFmtId="0" fontId="3" fillId="10" borderId="25" xfId="0" applyFont="1" applyFill="1" applyBorder="1" applyAlignment="1" applyProtection="1">
      <alignment vertical="top" wrapText="1"/>
      <protection locked="0"/>
    </xf>
    <xf numFmtId="0" fontId="1" fillId="6" borderId="11" xfId="0" applyFont="1" applyFill="1" applyBorder="1" applyAlignment="1" applyProtection="1">
      <alignment vertical="top" wrapText="1"/>
      <protection locked="0"/>
    </xf>
    <xf numFmtId="0" fontId="1" fillId="4" borderId="5" xfId="0" applyFont="1" applyFill="1" applyBorder="1" applyAlignment="1" applyProtection="1">
      <alignment horizontal="left"/>
      <protection locked="0"/>
    </xf>
    <xf numFmtId="0" fontId="1" fillId="4" borderId="6" xfId="0" applyFont="1" applyFill="1" applyBorder="1" applyAlignment="1" applyProtection="1">
      <alignment horizontal="left"/>
      <protection locked="0"/>
    </xf>
    <xf numFmtId="0" fontId="1" fillId="4" borderId="5" xfId="0" applyFont="1" applyFill="1" applyBorder="1" applyAlignment="1" applyProtection="1">
      <alignment vertical="top" wrapText="1"/>
      <protection locked="0"/>
    </xf>
    <xf numFmtId="0" fontId="1" fillId="4" borderId="6" xfId="0" applyFont="1" applyFill="1" applyBorder="1" applyAlignment="1" applyProtection="1">
      <alignment vertical="top" wrapText="1"/>
      <protection locked="0"/>
    </xf>
    <xf numFmtId="0" fontId="4" fillId="4" borderId="5" xfId="0" applyFont="1" applyFill="1" applyBorder="1" applyAlignment="1" applyProtection="1">
      <alignment horizontal="left" vertical="top" wrapText="1"/>
      <protection locked="0"/>
    </xf>
    <xf numFmtId="0" fontId="4" fillId="4" borderId="6" xfId="0" applyFont="1" applyFill="1" applyBorder="1" applyAlignment="1" applyProtection="1">
      <alignment horizontal="left" vertical="top" wrapText="1"/>
      <protection locked="0"/>
    </xf>
    <xf numFmtId="0" fontId="1" fillId="4" borderId="5" xfId="0" applyFont="1" applyFill="1" applyBorder="1" applyAlignment="1" applyProtection="1">
      <alignment horizontal="left" vertical="top" wrapText="1"/>
      <protection locked="0"/>
    </xf>
    <xf numFmtId="0" fontId="1" fillId="4" borderId="6" xfId="0" applyFont="1" applyFill="1" applyBorder="1" applyAlignment="1" applyProtection="1">
      <alignment horizontal="left" vertical="top" wrapText="1"/>
      <protection locked="0"/>
    </xf>
    <xf numFmtId="0" fontId="3" fillId="0" borderId="25" xfId="0" applyFont="1" applyBorder="1" applyAlignment="1" applyProtection="1">
      <alignment vertical="top" wrapText="1"/>
      <protection locked="0"/>
    </xf>
    <xf numFmtId="0" fontId="3" fillId="7" borderId="3" xfId="0" applyFont="1" applyFill="1" applyBorder="1" applyAlignment="1" applyProtection="1">
      <alignment horizontal="left" vertical="top" wrapText="1"/>
      <protection locked="0"/>
    </xf>
    <xf numFmtId="0" fontId="3" fillId="10" borderId="3" xfId="0" applyFont="1" applyFill="1" applyBorder="1" applyAlignment="1" applyProtection="1">
      <alignment horizontal="left" vertical="top" wrapText="1"/>
      <protection locked="0"/>
    </xf>
    <xf numFmtId="0" fontId="3" fillId="10" borderId="25" xfId="0" applyFont="1" applyFill="1" applyBorder="1" applyAlignment="1" applyProtection="1">
      <alignment horizontal="left" vertical="top" wrapText="1"/>
      <protection locked="0"/>
    </xf>
    <xf numFmtId="0" fontId="1" fillId="4" borderId="8" xfId="0" applyFont="1" applyFill="1" applyBorder="1" applyAlignment="1" applyProtection="1">
      <alignment horizontal="left"/>
      <protection locked="0"/>
    </xf>
    <xf numFmtId="0" fontId="1" fillId="4" borderId="9" xfId="0" applyFont="1" applyFill="1" applyBorder="1" applyAlignment="1" applyProtection="1">
      <alignment horizontal="left"/>
      <protection locked="0"/>
    </xf>
    <xf numFmtId="2" fontId="1" fillId="4" borderId="5" xfId="0" applyNumberFormat="1" applyFont="1" applyFill="1" applyBorder="1" applyAlignment="1" applyProtection="1">
      <alignment horizontal="left" vertical="top" wrapText="1"/>
      <protection locked="0"/>
    </xf>
    <xf numFmtId="2" fontId="1" fillId="4" borderId="6" xfId="0" applyNumberFormat="1" applyFont="1" applyFill="1" applyBorder="1" applyAlignment="1" applyProtection="1">
      <alignment horizontal="left" vertical="top" wrapText="1"/>
      <protection locked="0"/>
    </xf>
    <xf numFmtId="0" fontId="1" fillId="11" borderId="5" xfId="0" applyFont="1" applyFill="1" applyBorder="1" applyAlignment="1" applyProtection="1">
      <alignment horizontal="left"/>
      <protection locked="0"/>
    </xf>
    <xf numFmtId="0" fontId="1" fillId="11" borderId="6" xfId="0" applyFont="1" applyFill="1" applyBorder="1" applyAlignment="1" applyProtection="1">
      <alignment horizontal="left"/>
      <protection locked="0"/>
    </xf>
    <xf numFmtId="0" fontId="3" fillId="0" borderId="3" xfId="0" applyFont="1" applyBorder="1" applyAlignment="1" applyProtection="1">
      <alignment horizontal="left" vertical="top" wrapText="1"/>
      <protection locked="0"/>
    </xf>
    <xf numFmtId="0" fontId="3" fillId="5" borderId="3" xfId="0" applyFont="1" applyFill="1" applyBorder="1" applyAlignment="1" applyProtection="1">
      <alignment horizontal="left" vertical="top" wrapText="1"/>
      <protection locked="0"/>
    </xf>
    <xf numFmtId="0" fontId="4" fillId="11" borderId="5" xfId="0" applyFont="1" applyFill="1" applyBorder="1" applyAlignment="1" applyProtection="1">
      <alignment horizontal="left" vertical="top" wrapText="1"/>
      <protection locked="0"/>
    </xf>
    <xf numFmtId="0" fontId="4" fillId="11" borderId="6" xfId="0" applyFont="1" applyFill="1" applyBorder="1" applyAlignment="1" applyProtection="1">
      <alignment horizontal="left" vertical="top" wrapText="1"/>
      <protection locked="0"/>
    </xf>
    <xf numFmtId="0" fontId="3" fillId="5" borderId="25" xfId="0" applyFont="1" applyFill="1" applyBorder="1" applyAlignment="1" applyProtection="1">
      <alignment horizontal="left" vertical="top" wrapText="1"/>
      <protection locked="0"/>
    </xf>
    <xf numFmtId="0" fontId="3" fillId="0" borderId="68" xfId="0" applyFont="1" applyBorder="1" applyAlignment="1" applyProtection="1">
      <alignment horizontal="left" vertical="top" wrapText="1"/>
      <protection locked="0"/>
    </xf>
    <xf numFmtId="0" fontId="3" fillId="10" borderId="1" xfId="0" applyFont="1" applyFill="1" applyBorder="1" applyAlignment="1" applyProtection="1">
      <alignment horizontal="left" vertical="top" wrapText="1"/>
      <protection locked="0"/>
    </xf>
    <xf numFmtId="0" fontId="3" fillId="0" borderId="72" xfId="0" applyFont="1" applyBorder="1" applyAlignment="1" applyProtection="1">
      <alignment horizontal="left" vertical="top" wrapText="1"/>
      <protection locked="0"/>
    </xf>
    <xf numFmtId="0" fontId="3" fillId="10" borderId="68" xfId="0" applyFont="1" applyFill="1" applyBorder="1" applyAlignment="1" applyProtection="1">
      <alignment horizontal="left" vertical="top" wrapText="1"/>
      <protection locked="0"/>
    </xf>
    <xf numFmtId="0" fontId="3" fillId="0" borderId="1" xfId="0" applyFont="1" applyBorder="1" applyAlignment="1" applyProtection="1">
      <alignment horizontal="left" vertical="top" wrapText="1"/>
      <protection locked="0"/>
    </xf>
    <xf numFmtId="0" fontId="3" fillId="10" borderId="72" xfId="0" applyFont="1" applyFill="1" applyBorder="1" applyAlignment="1" applyProtection="1">
      <alignment horizontal="left" vertical="top" wrapText="1"/>
      <protection locked="0"/>
    </xf>
    <xf numFmtId="0" fontId="3" fillId="10" borderId="67" xfId="0" applyFont="1" applyFill="1" applyBorder="1" applyAlignment="1" applyProtection="1">
      <alignment horizontal="left" vertical="top" wrapText="1"/>
      <protection locked="0"/>
    </xf>
    <xf numFmtId="0" fontId="3" fillId="12" borderId="30" xfId="0" applyFont="1" applyFill="1" applyBorder="1" applyAlignment="1" applyProtection="1">
      <alignment horizontal="left" vertical="top" wrapText="1"/>
      <protection locked="0"/>
    </xf>
    <xf numFmtId="0" fontId="3" fillId="12" borderId="31" xfId="0" applyFont="1" applyFill="1" applyBorder="1" applyAlignment="1" applyProtection="1">
      <alignment horizontal="left" vertical="top" wrapText="1"/>
      <protection locked="0"/>
    </xf>
    <xf numFmtId="0" fontId="3" fillId="12" borderId="71" xfId="0" applyFont="1" applyFill="1" applyBorder="1" applyAlignment="1" applyProtection="1">
      <alignment horizontal="left" vertical="top" wrapText="1"/>
      <protection locked="0"/>
    </xf>
    <xf numFmtId="0" fontId="3" fillId="12" borderId="33" xfId="0" applyFont="1" applyFill="1" applyBorder="1" applyAlignment="1" applyProtection="1">
      <alignment horizontal="left" vertical="top" wrapText="1"/>
      <protection locked="0"/>
    </xf>
    <xf numFmtId="0" fontId="3" fillId="12" borderId="44" xfId="0" applyFont="1" applyFill="1" applyBorder="1" applyAlignment="1" applyProtection="1">
      <alignment horizontal="left" vertical="top" wrapText="1"/>
      <protection locked="0"/>
    </xf>
    <xf numFmtId="0" fontId="3" fillId="12" borderId="45" xfId="0" applyFont="1" applyFill="1" applyBorder="1" applyAlignment="1" applyProtection="1">
      <alignment horizontal="left" vertical="top" wrapText="1"/>
      <protection locked="0"/>
    </xf>
    <xf numFmtId="0" fontId="3" fillId="12" borderId="47" xfId="0" applyFont="1" applyFill="1" applyBorder="1" applyAlignment="1" applyProtection="1">
      <alignment horizontal="left" vertical="top" wrapText="1"/>
      <protection locked="0"/>
    </xf>
    <xf numFmtId="0" fontId="3" fillId="12" borderId="48" xfId="0" applyFont="1" applyFill="1" applyBorder="1" applyAlignment="1" applyProtection="1">
      <alignment horizontal="left" vertical="top" wrapText="1"/>
      <protection locked="0"/>
    </xf>
    <xf numFmtId="0" fontId="3" fillId="12" borderId="55" xfId="0" applyFont="1" applyFill="1" applyBorder="1" applyAlignment="1" applyProtection="1">
      <alignment horizontal="left" vertical="top" wrapText="1"/>
      <protection locked="0"/>
    </xf>
    <xf numFmtId="0" fontId="3" fillId="12" borderId="28" xfId="0" applyFont="1" applyFill="1" applyBorder="1" applyAlignment="1" applyProtection="1">
      <alignment horizontal="left" vertical="top" wrapText="1"/>
      <protection locked="0"/>
    </xf>
    <xf numFmtId="0" fontId="3" fillId="12" borderId="35" xfId="0" applyFont="1" applyFill="1" applyBorder="1" applyAlignment="1" applyProtection="1">
      <alignment horizontal="left" vertical="top" wrapText="1"/>
      <protection locked="0"/>
    </xf>
    <xf numFmtId="0" fontId="3" fillId="12" borderId="36" xfId="0" applyFont="1" applyFill="1" applyBorder="1" applyAlignment="1" applyProtection="1">
      <alignment horizontal="left" vertical="top" wrapText="1"/>
      <protection locked="0"/>
    </xf>
    <xf numFmtId="0" fontId="3" fillId="12" borderId="3" xfId="0" applyFont="1" applyFill="1" applyBorder="1" applyAlignment="1" applyProtection="1">
      <alignment horizontal="left" vertical="top" wrapText="1"/>
      <protection locked="0"/>
    </xf>
    <xf numFmtId="0" fontId="3" fillId="12" borderId="19" xfId="0" applyFont="1" applyFill="1" applyBorder="1" applyAlignment="1" applyProtection="1">
      <alignment horizontal="left" vertical="top" wrapText="1"/>
      <protection locked="0"/>
    </xf>
    <xf numFmtId="0" fontId="3" fillId="12" borderId="1" xfId="0" applyFont="1" applyFill="1" applyBorder="1" applyAlignment="1" applyProtection="1">
      <alignment horizontal="left" vertical="top" wrapText="1"/>
      <protection locked="0"/>
    </xf>
    <xf numFmtId="0" fontId="3" fillId="12" borderId="21" xfId="0" applyFont="1" applyFill="1" applyBorder="1" applyAlignment="1" applyProtection="1">
      <alignment horizontal="left" vertical="top" wrapText="1"/>
      <protection locked="0"/>
    </xf>
    <xf numFmtId="0" fontId="3" fillId="12" borderId="2" xfId="0" applyFont="1" applyFill="1" applyBorder="1" applyAlignment="1" applyProtection="1">
      <alignment horizontal="left" vertical="top" wrapText="1"/>
      <protection locked="0"/>
    </xf>
    <xf numFmtId="0" fontId="3" fillId="12" borderId="23" xfId="0" applyFont="1" applyFill="1" applyBorder="1" applyAlignment="1" applyProtection="1">
      <alignment horizontal="left" vertical="top" wrapText="1"/>
      <protection locked="0"/>
    </xf>
    <xf numFmtId="0" fontId="3" fillId="12" borderId="38" xfId="0" applyFont="1" applyFill="1" applyBorder="1" applyAlignment="1" applyProtection="1">
      <alignment horizontal="left" vertical="top" wrapText="1"/>
      <protection locked="0"/>
    </xf>
    <xf numFmtId="0" fontId="3" fillId="12" borderId="39" xfId="0" applyFont="1" applyFill="1" applyBorder="1" applyAlignment="1" applyProtection="1">
      <alignment horizontal="left" vertical="top" wrapText="1"/>
      <protection locked="0"/>
    </xf>
    <xf numFmtId="0" fontId="3" fillId="12" borderId="25" xfId="0" applyFont="1" applyFill="1" applyBorder="1" applyAlignment="1" applyProtection="1">
      <alignment horizontal="left" vertical="top" wrapText="1"/>
      <protection locked="0"/>
    </xf>
    <xf numFmtId="0" fontId="3" fillId="12" borderId="26" xfId="0" applyFont="1" applyFill="1" applyBorder="1" applyAlignment="1" applyProtection="1">
      <alignment horizontal="left" vertical="top" wrapText="1"/>
      <protection locked="0"/>
    </xf>
    <xf numFmtId="0" fontId="3" fillId="12" borderId="19" xfId="0" applyFont="1" applyFill="1" applyBorder="1" applyAlignment="1" applyProtection="1">
      <alignment wrapText="1"/>
      <protection locked="0"/>
    </xf>
    <xf numFmtId="0" fontId="3" fillId="12" borderId="1" xfId="0" applyFont="1" applyFill="1" applyBorder="1" applyAlignment="1" applyProtection="1">
      <alignment wrapText="1"/>
      <protection locked="0"/>
    </xf>
    <xf numFmtId="0" fontId="3" fillId="12" borderId="21" xfId="0" applyFont="1" applyFill="1" applyBorder="1" applyAlignment="1" applyProtection="1">
      <alignment wrapText="1"/>
      <protection locked="0"/>
    </xf>
    <xf numFmtId="0" fontId="3" fillId="12" borderId="2" xfId="0" applyFont="1" applyFill="1" applyBorder="1" applyAlignment="1" applyProtection="1">
      <alignment wrapText="1"/>
      <protection locked="0"/>
    </xf>
    <xf numFmtId="0" fontId="3" fillId="12" borderId="23" xfId="0" applyFont="1" applyFill="1" applyBorder="1" applyAlignment="1" applyProtection="1">
      <alignment wrapText="1"/>
      <protection locked="0"/>
    </xf>
    <xf numFmtId="0" fontId="3" fillId="12" borderId="41" xfId="0" applyFont="1" applyFill="1" applyBorder="1" applyAlignment="1" applyProtection="1">
      <alignment wrapText="1"/>
      <protection locked="0"/>
    </xf>
    <xf numFmtId="0" fontId="3" fillId="12" borderId="42" xfId="0" applyFont="1" applyFill="1" applyBorder="1" applyAlignment="1" applyProtection="1">
      <alignment wrapText="1"/>
      <protection locked="0"/>
    </xf>
    <xf numFmtId="0" fontId="3" fillId="12" borderId="25" xfId="0" applyFont="1" applyFill="1" applyBorder="1" applyAlignment="1" applyProtection="1">
      <alignment wrapText="1"/>
      <protection locked="0"/>
    </xf>
    <xf numFmtId="0" fontId="3" fillId="12" borderId="26" xfId="0" applyFont="1" applyFill="1" applyBorder="1" applyAlignment="1" applyProtection="1">
      <alignment wrapText="1"/>
      <protection locked="0"/>
    </xf>
    <xf numFmtId="0" fontId="3" fillId="12" borderId="49" xfId="0" applyFont="1" applyFill="1" applyBorder="1" applyAlignment="1" applyProtection="1">
      <alignment wrapText="1"/>
      <protection locked="0"/>
    </xf>
    <xf numFmtId="0" fontId="0" fillId="12" borderId="2" xfId="0" applyFill="1" applyBorder="1" applyAlignment="1" applyProtection="1">
      <alignment wrapText="1"/>
      <protection locked="0"/>
    </xf>
    <xf numFmtId="0" fontId="0" fillId="12" borderId="23" xfId="0" applyFill="1" applyBorder="1" applyAlignment="1" applyProtection="1">
      <alignment wrapText="1"/>
      <protection locked="0"/>
    </xf>
    <xf numFmtId="0" fontId="0" fillId="0" borderId="8" xfId="0" applyBorder="1"/>
    <xf numFmtId="0" fontId="0" fillId="0" borderId="9" xfId="0" applyBorder="1"/>
    <xf numFmtId="0" fontId="1" fillId="0" borderId="0" xfId="0" applyFont="1"/>
    <xf numFmtId="0" fontId="1" fillId="0" borderId="16" xfId="0" applyFont="1" applyBorder="1"/>
    <xf numFmtId="0" fontId="30" fillId="0" borderId="7" xfId="0" applyFont="1" applyBorder="1"/>
    <xf numFmtId="0" fontId="30" fillId="0" borderId="8" xfId="0" applyFont="1" applyBorder="1"/>
    <xf numFmtId="0" fontId="31" fillId="0" borderId="13" xfId="0" applyFont="1" applyBorder="1"/>
    <xf numFmtId="0" fontId="31" fillId="0" borderId="14" xfId="0" applyFont="1" applyBorder="1"/>
    <xf numFmtId="2" fontId="1" fillId="0" borderId="22" xfId="0" applyNumberFormat="1" applyFont="1" applyBorder="1" applyAlignment="1">
      <alignment horizontal="left" vertical="top" wrapText="1"/>
    </xf>
    <xf numFmtId="164" fontId="4" fillId="5" borderId="18" xfId="0" applyNumberFormat="1" applyFont="1" applyFill="1" applyBorder="1" applyAlignment="1">
      <alignment horizontal="left" vertical="top" wrapText="1"/>
    </xf>
    <xf numFmtId="2" fontId="4" fillId="10" borderId="20" xfId="0" applyNumberFormat="1" applyFont="1" applyFill="1" applyBorder="1" applyAlignment="1">
      <alignment horizontal="left" vertical="top" wrapText="1"/>
    </xf>
    <xf numFmtId="0" fontId="5" fillId="10" borderId="1" xfId="0" applyFont="1" applyFill="1" applyBorder="1" applyAlignment="1">
      <alignment vertical="top" wrapText="1"/>
    </xf>
    <xf numFmtId="2" fontId="4" fillId="7" borderId="27" xfId="0" applyNumberFormat="1" applyFont="1" applyFill="1" applyBorder="1" applyAlignment="1">
      <alignment horizontal="left" vertical="top" wrapText="1"/>
    </xf>
    <xf numFmtId="2" fontId="4" fillId="5" borderId="27" xfId="0" applyNumberFormat="1" applyFont="1" applyFill="1" applyBorder="1" applyAlignment="1">
      <alignment horizontal="left" vertical="top" wrapText="1"/>
    </xf>
    <xf numFmtId="0" fontId="3" fillId="10" borderId="1" xfId="0" applyFont="1" applyFill="1" applyBorder="1" applyAlignment="1">
      <alignment horizontal="left" vertical="top" wrapText="1"/>
    </xf>
    <xf numFmtId="0" fontId="5" fillId="10" borderId="1" xfId="0" applyFont="1" applyFill="1" applyBorder="1" applyAlignment="1">
      <alignment horizontal="left" vertical="top" wrapText="1"/>
    </xf>
    <xf numFmtId="0" fontId="1" fillId="4" borderId="4" xfId="0" applyFont="1" applyFill="1" applyBorder="1" applyAlignment="1">
      <alignment horizontal="left"/>
    </xf>
    <xf numFmtId="0" fontId="1" fillId="4" borderId="5" xfId="0" applyFont="1" applyFill="1" applyBorder="1" applyAlignment="1">
      <alignment horizontal="left"/>
    </xf>
    <xf numFmtId="0" fontId="0" fillId="0" borderId="0" xfId="0" applyAlignment="1">
      <alignment horizontal="center"/>
    </xf>
    <xf numFmtId="0" fontId="2" fillId="9" borderId="7" xfId="0" applyFont="1" applyFill="1" applyBorder="1" applyAlignment="1">
      <alignment horizontal="center" vertical="center"/>
    </xf>
    <xf numFmtId="0" fontId="7" fillId="9" borderId="8" xfId="0" applyFont="1" applyFill="1" applyBorder="1" applyAlignment="1">
      <alignment horizontal="center" vertical="center"/>
    </xf>
    <xf numFmtId="0" fontId="7" fillId="9" borderId="9" xfId="0" applyFont="1" applyFill="1" applyBorder="1" applyAlignment="1">
      <alignment horizontal="center" vertical="center"/>
    </xf>
    <xf numFmtId="0" fontId="7" fillId="9" borderId="13" xfId="0" applyFont="1" applyFill="1" applyBorder="1" applyAlignment="1">
      <alignment horizontal="center" vertical="center"/>
    </xf>
    <xf numFmtId="0" fontId="7" fillId="9" borderId="14" xfId="0" applyFont="1" applyFill="1" applyBorder="1" applyAlignment="1">
      <alignment horizontal="center" vertical="center"/>
    </xf>
    <xf numFmtId="0" fontId="7" fillId="9" borderId="15" xfId="0" applyFont="1" applyFill="1" applyBorder="1" applyAlignment="1">
      <alignment horizontal="center" vertical="center"/>
    </xf>
    <xf numFmtId="0" fontId="2" fillId="10" borderId="4" xfId="0" applyFont="1" applyFill="1" applyBorder="1" applyAlignment="1">
      <alignment horizontal="left"/>
    </xf>
    <xf numFmtId="0" fontId="2" fillId="10" borderId="5" xfId="0" applyFont="1" applyFill="1" applyBorder="1" applyAlignment="1">
      <alignment horizontal="left"/>
    </xf>
    <xf numFmtId="0" fontId="2" fillId="10" borderId="6" xfId="0" applyFont="1" applyFill="1" applyBorder="1" applyAlignment="1">
      <alignment horizontal="left"/>
    </xf>
    <xf numFmtId="0" fontId="5" fillId="0" borderId="16" xfId="0" applyFont="1" applyBorder="1" applyAlignment="1">
      <alignment horizontal="left" vertical="top" wrapText="1"/>
    </xf>
    <xf numFmtId="0" fontId="3" fillId="0" borderId="0" xfId="0" applyFont="1" applyAlignment="1">
      <alignment horizontal="left" vertical="top" wrapText="1"/>
    </xf>
    <xf numFmtId="0" fontId="3" fillId="0" borderId="17" xfId="0" applyFont="1" applyBorder="1" applyAlignment="1">
      <alignment horizontal="left" vertical="top" wrapText="1"/>
    </xf>
    <xf numFmtId="0" fontId="3" fillId="0" borderId="16" xfId="0" applyFont="1" applyBorder="1" applyAlignment="1">
      <alignment horizontal="left" vertical="top" wrapText="1"/>
    </xf>
    <xf numFmtId="0" fontId="27" fillId="3" borderId="62" xfId="0" applyFont="1" applyFill="1" applyBorder="1" applyAlignment="1">
      <alignment horizontal="center" vertical="top"/>
    </xf>
    <xf numFmtId="0" fontId="27" fillId="3" borderId="0" xfId="0" applyFont="1" applyFill="1" applyAlignment="1">
      <alignment horizontal="center" vertical="top"/>
    </xf>
    <xf numFmtId="0" fontId="27" fillId="3" borderId="63" xfId="0" applyFont="1" applyFill="1" applyBorder="1" applyAlignment="1">
      <alignment horizontal="center" vertical="top"/>
    </xf>
    <xf numFmtId="0" fontId="23" fillId="3" borderId="64" xfId="0" applyFont="1" applyFill="1" applyBorder="1" applyAlignment="1">
      <alignment horizontal="center" vertical="center"/>
    </xf>
    <xf numFmtId="0" fontId="23" fillId="3" borderId="65" xfId="0" applyFont="1" applyFill="1" applyBorder="1" applyAlignment="1">
      <alignment horizontal="center" vertical="center"/>
    </xf>
    <xf numFmtId="0" fontId="23" fillId="3" borderId="66" xfId="0" applyFont="1" applyFill="1" applyBorder="1" applyAlignment="1">
      <alignment horizontal="center" vertical="center"/>
    </xf>
    <xf numFmtId="0" fontId="21" fillId="0" borderId="16" xfId="0" applyFont="1" applyBorder="1" applyAlignment="1">
      <alignment horizontal="center"/>
    </xf>
    <xf numFmtId="0" fontId="21" fillId="0" borderId="0" xfId="0" applyFont="1" applyAlignment="1">
      <alignment horizontal="center"/>
    </xf>
    <xf numFmtId="0" fontId="25" fillId="16" borderId="8" xfId="0" applyFont="1" applyFill="1" applyBorder="1" applyAlignment="1">
      <alignment horizontal="center" vertical="top" wrapText="1"/>
    </xf>
    <xf numFmtId="0" fontId="24" fillId="3" borderId="59" xfId="0" applyFont="1" applyFill="1" applyBorder="1" applyAlignment="1">
      <alignment horizontal="center" vertical="top"/>
    </xf>
    <xf numFmtId="0" fontId="24" fillId="3" borderId="60" xfId="0" applyFont="1" applyFill="1" applyBorder="1" applyAlignment="1">
      <alignment horizontal="center" vertical="top"/>
    </xf>
    <xf numFmtId="0" fontId="24" fillId="3" borderId="61" xfId="0" applyFont="1" applyFill="1" applyBorder="1" applyAlignment="1">
      <alignment horizontal="center" vertical="top"/>
    </xf>
    <xf numFmtId="0" fontId="24" fillId="3" borderId="59" xfId="0" applyFont="1" applyFill="1" applyBorder="1" applyAlignment="1">
      <alignment horizontal="center"/>
    </xf>
    <xf numFmtId="0" fontId="24" fillId="3" borderId="60" xfId="0" applyFont="1" applyFill="1" applyBorder="1" applyAlignment="1">
      <alignment horizontal="center"/>
    </xf>
    <xf numFmtId="0" fontId="24" fillId="3" borderId="61" xfId="0" applyFont="1" applyFill="1" applyBorder="1" applyAlignment="1">
      <alignment horizontal="center"/>
    </xf>
    <xf numFmtId="0" fontId="22" fillId="17" borderId="0" xfId="0" applyFont="1" applyFill="1" applyAlignment="1">
      <alignment horizontal="left" vertical="top"/>
    </xf>
    <xf numFmtId="0" fontId="1" fillId="17" borderId="4" xfId="0" applyFont="1" applyFill="1" applyBorder="1" applyAlignment="1">
      <alignment horizontal="center"/>
    </xf>
    <xf numFmtId="0" fontId="1" fillId="17" borderId="5" xfId="0" applyFont="1" applyFill="1" applyBorder="1" applyAlignment="1">
      <alignment horizontal="center"/>
    </xf>
    <xf numFmtId="0" fontId="1" fillId="17" borderId="6" xfId="0" applyFont="1" applyFill="1" applyBorder="1" applyAlignment="1">
      <alignment horizontal="center"/>
    </xf>
    <xf numFmtId="0" fontId="2"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1" fillId="8" borderId="4" xfId="0" applyFont="1" applyFill="1" applyBorder="1" applyAlignment="1">
      <alignment horizontal="left"/>
    </xf>
    <xf numFmtId="0" fontId="1" fillId="8" borderId="5" xfId="0" applyFont="1" applyFill="1" applyBorder="1" applyAlignment="1">
      <alignment horizontal="left"/>
    </xf>
    <xf numFmtId="0" fontId="1" fillId="0" borderId="0" xfId="0" applyFont="1" applyAlignment="1">
      <alignment horizontal="center"/>
    </xf>
    <xf numFmtId="0" fontId="1" fillId="0" borderId="0" xfId="0" applyFont="1" applyAlignment="1">
      <alignment horizontal="left"/>
    </xf>
    <xf numFmtId="0" fontId="4" fillId="0" borderId="0" xfId="0" applyFont="1" applyAlignment="1">
      <alignment horizontal="left" vertical="top" wrapText="1"/>
    </xf>
    <xf numFmtId="0" fontId="4" fillId="2" borderId="4" xfId="0" applyFont="1" applyFill="1" applyBorder="1" applyAlignment="1">
      <alignment horizontal="left" vertical="top" wrapText="1"/>
    </xf>
    <xf numFmtId="0" fontId="4" fillId="2" borderId="5" xfId="0" applyFont="1" applyFill="1" applyBorder="1" applyAlignment="1">
      <alignment horizontal="left" vertical="top" wrapText="1"/>
    </xf>
    <xf numFmtId="0" fontId="1" fillId="3" borderId="4" xfId="0" applyFont="1" applyFill="1" applyBorder="1" applyAlignment="1">
      <alignment horizontal="left" vertical="top" wrapText="1"/>
    </xf>
    <xf numFmtId="0" fontId="1" fillId="3" borderId="5" xfId="0" applyFont="1" applyFill="1" applyBorder="1" applyAlignment="1">
      <alignment horizontal="left" vertical="top" wrapText="1"/>
    </xf>
    <xf numFmtId="0" fontId="1" fillId="3" borderId="4" xfId="0" applyFont="1" applyFill="1" applyBorder="1" applyAlignment="1">
      <alignment horizontal="left"/>
    </xf>
    <xf numFmtId="0" fontId="1" fillId="3" borderId="5" xfId="0" applyFont="1" applyFill="1" applyBorder="1" applyAlignment="1">
      <alignment horizontal="left"/>
    </xf>
    <xf numFmtId="0" fontId="4" fillId="4" borderId="4" xfId="0" applyFont="1" applyFill="1" applyBorder="1" applyAlignment="1">
      <alignment horizontal="left" vertical="top" wrapText="1"/>
    </xf>
    <xf numFmtId="0" fontId="4" fillId="4" borderId="5" xfId="0" applyFont="1" applyFill="1" applyBorder="1" applyAlignment="1">
      <alignment horizontal="left" vertical="top" wrapText="1"/>
    </xf>
    <xf numFmtId="0" fontId="1" fillId="0" borderId="8" xfId="0" applyFont="1" applyBorder="1" applyAlignment="1">
      <alignment horizontal="center"/>
    </xf>
    <xf numFmtId="0" fontId="2" fillId="4" borderId="7"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6" xfId="0" applyFont="1" applyFill="1" applyBorder="1" applyAlignment="1">
      <alignment horizontal="center" vertical="center"/>
    </xf>
    <xf numFmtId="0" fontId="1" fillId="4" borderId="4" xfId="0" applyFont="1" applyFill="1" applyBorder="1" applyAlignment="1">
      <alignment vertical="top" wrapText="1"/>
    </xf>
    <xf numFmtId="0" fontId="1" fillId="4" borderId="5" xfId="0" applyFont="1" applyFill="1" applyBorder="1" applyAlignment="1">
      <alignment vertical="top" wrapText="1"/>
    </xf>
    <xf numFmtId="0" fontId="8" fillId="0" borderId="0" xfId="0" applyFont="1" applyAlignment="1">
      <alignment horizontal="center"/>
    </xf>
    <xf numFmtId="0" fontId="0" fillId="0" borderId="17" xfId="0" applyBorder="1" applyAlignment="1">
      <alignment horizontal="center"/>
    </xf>
    <xf numFmtId="0" fontId="7" fillId="4"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13" xfId="0" applyFont="1" applyFill="1" applyBorder="1" applyAlignment="1">
      <alignment horizontal="center" vertical="center"/>
    </xf>
    <xf numFmtId="0" fontId="7" fillId="4" borderId="14" xfId="0" applyFont="1" applyFill="1" applyBorder="1" applyAlignment="1">
      <alignment horizontal="center" vertical="center"/>
    </xf>
    <xf numFmtId="0" fontId="7" fillId="4" borderId="15" xfId="0" applyFont="1" applyFill="1" applyBorder="1" applyAlignment="1">
      <alignment horizontal="center" vertical="center"/>
    </xf>
    <xf numFmtId="0" fontId="1" fillId="4" borderId="4" xfId="0" applyFont="1" applyFill="1" applyBorder="1" applyAlignment="1">
      <alignment horizontal="left" vertical="top" wrapText="1"/>
    </xf>
    <xf numFmtId="0" fontId="1" fillId="4" borderId="5" xfId="0" applyFont="1" applyFill="1" applyBorder="1" applyAlignment="1">
      <alignment horizontal="left" vertical="top" wrapText="1"/>
    </xf>
    <xf numFmtId="0" fontId="1" fillId="4" borderId="7" xfId="0" applyFont="1" applyFill="1" applyBorder="1" applyAlignment="1">
      <alignment horizontal="left"/>
    </xf>
    <xf numFmtId="0" fontId="1" fillId="4" borderId="8" xfId="0" applyFont="1" applyFill="1" applyBorder="1" applyAlignment="1">
      <alignment horizontal="left"/>
    </xf>
    <xf numFmtId="2" fontId="1" fillId="4" borderId="4" xfId="0" applyNumberFormat="1" applyFont="1" applyFill="1" applyBorder="1" applyAlignment="1">
      <alignment horizontal="left" vertical="top" wrapText="1"/>
    </xf>
    <xf numFmtId="2" fontId="1" fillId="4" borderId="5" xfId="0" applyNumberFormat="1" applyFont="1" applyFill="1" applyBorder="1" applyAlignment="1">
      <alignment horizontal="left" vertical="top" wrapText="1"/>
    </xf>
    <xf numFmtId="0" fontId="1" fillId="11" borderId="4" xfId="0" applyFont="1" applyFill="1" applyBorder="1" applyAlignment="1">
      <alignment horizontal="left"/>
    </xf>
    <xf numFmtId="0" fontId="1" fillId="11" borderId="5" xfId="0" applyFont="1" applyFill="1" applyBorder="1" applyAlignment="1">
      <alignment horizontal="left"/>
    </xf>
    <xf numFmtId="0" fontId="4" fillId="11" borderId="4" xfId="0" applyFont="1" applyFill="1" applyBorder="1" applyAlignment="1">
      <alignment horizontal="left" vertical="top" wrapText="1"/>
    </xf>
    <xf numFmtId="0" fontId="4" fillId="11" borderId="5" xfId="0" applyFont="1" applyFill="1" applyBorder="1" applyAlignment="1">
      <alignment horizontal="left" vertical="top" wrapText="1"/>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0" fillId="0" borderId="0" xfId="0" applyAlignment="1"/>
    <xf numFmtId="0" fontId="0" fillId="17" borderId="16" xfId="0" applyFill="1" applyBorder="1" applyAlignment="1"/>
    <xf numFmtId="0" fontId="0" fillId="17" borderId="0" xfId="0" applyFill="1" applyAlignment="1"/>
    <xf numFmtId="0" fontId="1" fillId="3" borderId="16" xfId="0" applyFont="1" applyFill="1" applyBorder="1" applyAlignment="1"/>
    <xf numFmtId="0" fontId="1" fillId="3" borderId="0" xfId="0" applyFont="1" applyFill="1" applyAlignment="1"/>
    <xf numFmtId="0" fontId="1" fillId="6" borderId="16" xfId="0" applyFont="1" applyFill="1" applyBorder="1" applyAlignment="1"/>
    <xf numFmtId="0" fontId="1" fillId="6" borderId="0" xfId="0" applyFont="1" applyFill="1" applyAlignment="1"/>
    <xf numFmtId="0" fontId="1" fillId="13" borderId="13" xfId="0" applyFont="1" applyFill="1" applyBorder="1" applyAlignment="1"/>
    <xf numFmtId="0" fontId="1" fillId="13" borderId="14" xfId="0" applyFont="1" applyFill="1" applyBorder="1" applyAlignment="1"/>
    <xf numFmtId="0" fontId="3" fillId="0" borderId="16" xfId="0" applyFont="1" applyBorder="1" applyAlignment="1"/>
    <xf numFmtId="0" fontId="3" fillId="0" borderId="0" xfId="0" applyFont="1" applyAlignment="1"/>
    <xf numFmtId="0" fontId="1" fillId="0" borderId="16" xfId="0" applyFont="1" applyBorder="1" applyAlignment="1"/>
    <xf numFmtId="0" fontId="1" fillId="0" borderId="0" xfId="0" applyFont="1" applyAlignment="1"/>
    <xf numFmtId="0" fontId="1" fillId="0" borderId="17" xfId="0" applyFont="1" applyBorder="1" applyAlignment="1"/>
    <xf numFmtId="0" fontId="0" fillId="0" borderId="14" xfId="0" applyBorder="1" applyAlignment="1"/>
  </cellXfs>
  <cellStyles count="1">
    <cellStyle name="Normal" xfId="0" builtinId="0"/>
  </cellStyles>
  <dxfs count="54">
    <dxf>
      <font>
        <b/>
        <i val="0"/>
      </font>
      <fill>
        <patternFill>
          <bgColor rgb="FFC6F3FF"/>
        </patternFill>
      </fill>
    </dxf>
    <dxf>
      <font>
        <b/>
        <i val="0"/>
      </font>
      <fill>
        <patternFill>
          <bgColor rgb="FFFEEFD3"/>
        </patternFill>
      </fill>
    </dxf>
    <dxf>
      <font>
        <b/>
        <i val="0"/>
      </font>
      <fill>
        <patternFill>
          <bgColor rgb="FF8ECECA"/>
        </patternFill>
      </fill>
    </dxf>
    <dxf>
      <font>
        <b/>
        <i val="0"/>
      </font>
      <fill>
        <patternFill>
          <bgColor rgb="FFC6F3FF"/>
        </patternFill>
      </fill>
    </dxf>
    <dxf>
      <font>
        <b/>
        <i val="0"/>
      </font>
      <fill>
        <patternFill>
          <bgColor rgb="FFFEEFD3"/>
        </patternFill>
      </fill>
    </dxf>
    <dxf>
      <font>
        <b/>
        <i val="0"/>
      </font>
      <fill>
        <patternFill>
          <bgColor rgb="FF8ECECA"/>
        </patternFill>
      </fill>
    </dxf>
    <dxf>
      <font>
        <b/>
        <i val="0"/>
      </font>
      <fill>
        <patternFill>
          <bgColor rgb="FFC6F3FF"/>
        </patternFill>
      </fill>
    </dxf>
    <dxf>
      <font>
        <b/>
        <i val="0"/>
      </font>
      <fill>
        <patternFill>
          <bgColor rgb="FFFEEFD3"/>
        </patternFill>
      </fill>
    </dxf>
    <dxf>
      <font>
        <b/>
        <i val="0"/>
      </font>
      <fill>
        <patternFill>
          <bgColor rgb="FF8ECECA"/>
        </patternFill>
      </fill>
    </dxf>
    <dxf>
      <font>
        <b/>
        <i val="0"/>
      </font>
      <fill>
        <patternFill>
          <bgColor rgb="FFC6F3FF"/>
        </patternFill>
      </fill>
    </dxf>
    <dxf>
      <font>
        <b/>
        <i val="0"/>
      </font>
      <fill>
        <patternFill>
          <bgColor rgb="FFFEEFD3"/>
        </patternFill>
      </fill>
    </dxf>
    <dxf>
      <font>
        <b/>
        <i val="0"/>
      </font>
      <fill>
        <patternFill>
          <bgColor rgb="FF8ECECA"/>
        </patternFill>
      </fill>
    </dxf>
    <dxf>
      <font>
        <b/>
        <i val="0"/>
      </font>
      <fill>
        <patternFill>
          <bgColor rgb="FF8ECECA"/>
        </patternFill>
      </fill>
    </dxf>
    <dxf>
      <font>
        <b/>
        <i val="0"/>
      </font>
      <fill>
        <patternFill>
          <bgColor rgb="FFC6F3FF"/>
        </patternFill>
      </fill>
    </dxf>
    <dxf>
      <font>
        <b/>
        <i val="0"/>
      </font>
      <fill>
        <patternFill>
          <bgColor rgb="FFFEEFD3"/>
        </patternFill>
      </fill>
    </dxf>
    <dxf>
      <font>
        <b/>
        <i val="0"/>
      </font>
      <fill>
        <patternFill>
          <bgColor rgb="FF8ECECA"/>
        </patternFill>
      </fill>
    </dxf>
    <dxf>
      <font>
        <color rgb="FF006100"/>
      </font>
      <fill>
        <patternFill>
          <bgColor rgb="FFC6EFCE"/>
        </patternFill>
      </fill>
    </dxf>
    <dxf>
      <font>
        <color rgb="FF9C0006"/>
      </font>
      <fill>
        <patternFill>
          <bgColor rgb="FFFFC7CE"/>
        </patternFill>
      </fill>
    </dxf>
    <dxf>
      <font>
        <b/>
        <i val="0"/>
      </font>
      <fill>
        <patternFill>
          <bgColor rgb="FFC6F3FF"/>
        </patternFill>
      </fill>
    </dxf>
    <dxf>
      <font>
        <b/>
        <i val="0"/>
      </font>
      <fill>
        <patternFill>
          <bgColor rgb="FFFEEFD3"/>
        </patternFill>
      </fill>
    </dxf>
    <dxf>
      <font>
        <b/>
        <i val="0"/>
      </font>
      <fill>
        <patternFill>
          <bgColor rgb="FF8ECECA"/>
        </patternFill>
      </fill>
    </dxf>
    <dxf>
      <font>
        <color rgb="FF006100"/>
      </font>
      <fill>
        <patternFill>
          <bgColor rgb="FFC6EFCE"/>
        </patternFill>
      </fill>
    </dxf>
    <dxf>
      <font>
        <color rgb="FF9C0006"/>
      </font>
      <fill>
        <patternFill>
          <bgColor rgb="FFFFC7CE"/>
        </patternFill>
      </fill>
    </dxf>
    <dxf>
      <font>
        <b/>
        <i val="0"/>
      </font>
      <fill>
        <patternFill>
          <bgColor rgb="FFC6F3FF"/>
        </patternFill>
      </fill>
    </dxf>
    <dxf>
      <font>
        <b/>
        <i val="0"/>
      </font>
      <fill>
        <patternFill>
          <bgColor rgb="FFFEEFD3"/>
        </patternFill>
      </fill>
    </dxf>
    <dxf>
      <font>
        <b/>
        <i val="0"/>
      </font>
      <fill>
        <patternFill>
          <bgColor rgb="FF8ECECA"/>
        </patternFill>
      </fill>
    </dxf>
    <dxf>
      <font>
        <color rgb="FF006100"/>
      </font>
      <fill>
        <patternFill>
          <bgColor rgb="FFC6EFCE"/>
        </patternFill>
      </fill>
    </dxf>
    <dxf>
      <font>
        <color rgb="FF9C0006"/>
      </font>
      <fill>
        <patternFill>
          <bgColor rgb="FFFFC7CE"/>
        </patternFill>
      </fill>
    </dxf>
    <dxf>
      <font>
        <b/>
        <i val="0"/>
      </font>
      <fill>
        <patternFill>
          <bgColor rgb="FFC6F3FF"/>
        </patternFill>
      </fill>
    </dxf>
    <dxf>
      <font>
        <b/>
        <i val="0"/>
      </font>
      <fill>
        <patternFill>
          <bgColor rgb="FFFEEFD3"/>
        </patternFill>
      </fill>
    </dxf>
    <dxf>
      <font>
        <b/>
        <i val="0"/>
      </font>
      <fill>
        <patternFill>
          <bgColor rgb="FF8ECECA"/>
        </patternFill>
      </fill>
    </dxf>
    <dxf>
      <font>
        <color rgb="FF006100"/>
      </font>
      <fill>
        <patternFill>
          <bgColor rgb="FFC6EFCE"/>
        </patternFill>
      </fill>
    </dxf>
    <dxf>
      <font>
        <color rgb="FF9C0006"/>
      </font>
      <fill>
        <patternFill>
          <bgColor rgb="FFFFC7CE"/>
        </patternFill>
      </fill>
    </dxf>
    <dxf>
      <font>
        <b val="0"/>
        <i val="0"/>
        <strike val="0"/>
        <condense val="0"/>
        <extend val="0"/>
        <outline val="0"/>
        <shadow val="0"/>
        <u val="none"/>
        <vertAlign val="baseline"/>
        <sz val="12"/>
        <color theme="0"/>
        <name val="Calibri"/>
        <family val="2"/>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2"/>
        <color theme="0"/>
        <name val="Calibri"/>
        <family val="2"/>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2"/>
        <color theme="0"/>
        <name val="Calibri"/>
        <family val="2"/>
        <scheme val="none"/>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color theme="0"/>
      </font>
      <fill>
        <patternFill patternType="none">
          <fgColor indexed="64"/>
          <bgColor auto="1"/>
        </patternFill>
      </fill>
    </dxf>
    <dxf>
      <font>
        <b val="0"/>
        <i val="0"/>
        <strike val="0"/>
        <condense val="0"/>
        <extend val="0"/>
        <outline val="0"/>
        <shadow val="0"/>
        <u val="none"/>
        <vertAlign val="baseline"/>
        <sz val="12"/>
        <color theme="0"/>
        <name val="Calibri"/>
        <family val="2"/>
        <scheme val="none"/>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color theme="0"/>
      </font>
      <fill>
        <patternFill patternType="none">
          <fgColor indexed="64"/>
          <bgColor auto="1"/>
        </patternFill>
      </fill>
    </dxf>
    <dxf>
      <font>
        <b/>
        <i val="0"/>
        <color auto="1"/>
      </font>
      <fill>
        <patternFill>
          <bgColor rgb="FFC6F3FF"/>
        </patternFill>
      </fill>
    </dxf>
    <dxf>
      <font>
        <b/>
        <i val="0"/>
      </font>
      <fill>
        <patternFill>
          <bgColor rgb="FFFEEFD3"/>
        </patternFill>
      </fill>
    </dxf>
    <dxf>
      <font>
        <b/>
        <i val="0"/>
      </font>
      <fill>
        <patternFill>
          <bgColor rgb="FF8ECECA"/>
        </patternFill>
      </fill>
    </dxf>
    <dxf>
      <font>
        <color rgb="FF006100"/>
      </font>
      <fill>
        <patternFill>
          <bgColor rgb="FFC6EFCE"/>
        </patternFill>
      </fill>
    </dxf>
    <dxf>
      <font>
        <color rgb="FF9C0006"/>
      </font>
      <fill>
        <patternFill>
          <bgColor rgb="FFFFC7CE"/>
        </patternFill>
      </fill>
    </dxf>
    <dxf>
      <font>
        <b/>
        <i val="0"/>
        <color auto="1"/>
      </font>
      <fill>
        <patternFill>
          <bgColor rgb="FFC6F3FF"/>
        </patternFill>
      </fill>
    </dxf>
    <dxf>
      <font>
        <b/>
        <i val="0"/>
      </font>
      <fill>
        <patternFill>
          <bgColor rgb="FFFEEFD3"/>
        </patternFill>
      </fill>
    </dxf>
    <dxf>
      <font>
        <b/>
        <i val="0"/>
      </font>
      <fill>
        <patternFill>
          <bgColor rgb="FF8ECECA"/>
        </patternFill>
      </fill>
    </dxf>
    <dxf>
      <font>
        <color rgb="FF006100"/>
      </font>
      <fill>
        <patternFill>
          <bgColor rgb="FFC6EFCE"/>
        </patternFill>
      </fill>
    </dxf>
    <dxf>
      <font>
        <color rgb="FF9C0006"/>
      </font>
      <fill>
        <patternFill>
          <bgColor rgb="FFFFC7CE"/>
        </patternFill>
      </fill>
    </dxf>
    <dxf>
      <font>
        <b/>
        <i val="0"/>
      </font>
      <fill>
        <patternFill>
          <bgColor rgb="FFC6F3FF"/>
        </patternFill>
      </fill>
    </dxf>
    <dxf>
      <font>
        <b/>
        <i val="0"/>
      </font>
      <fill>
        <patternFill>
          <bgColor rgb="FFFEEFD3"/>
        </patternFill>
      </fill>
    </dxf>
    <dxf>
      <font>
        <b/>
        <i val="0"/>
      </font>
      <fill>
        <patternFill>
          <bgColor rgb="FF8ECECA"/>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2F2F2"/>
      <color rgb="FF49A7A2"/>
      <color rgb="FFFEEFD3"/>
      <color rgb="FFC6F3FF"/>
      <color rgb="FF00B2E3"/>
      <color rgb="FF8ECECA"/>
      <color rgb="FFFBAE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924600681991336"/>
          <c:y val="0.15494967304037149"/>
          <c:w val="0.74150820926229655"/>
          <c:h val="0.80720386125138344"/>
        </c:manualLayout>
      </c:layout>
      <c:pieChart>
        <c:varyColors val="1"/>
        <c:ser>
          <c:idx val="0"/>
          <c:order val="0"/>
          <c:dPt>
            <c:idx val="0"/>
            <c:bubble3D val="0"/>
            <c:spPr>
              <a:solidFill>
                <a:srgbClr val="C6F3FF"/>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4F43-41D6-98CB-4B3F6DFDC57F}"/>
              </c:ext>
            </c:extLst>
          </c:dPt>
          <c:dPt>
            <c:idx val="1"/>
            <c:bubble3D val="0"/>
            <c:spPr>
              <a:solidFill>
                <a:srgbClr val="FEEFD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4F43-41D6-98CB-4B3F6DFDC57F}"/>
              </c:ext>
            </c:extLst>
          </c:dPt>
          <c:dPt>
            <c:idx val="2"/>
            <c:bubble3D val="0"/>
            <c:spPr>
              <a:solidFill>
                <a:srgbClr val="8ECECA"/>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4F43-41D6-98CB-4B3F6DFDC57F}"/>
              </c:ext>
            </c:extLst>
          </c:dPt>
          <c:dLbls>
            <c:dLbl>
              <c:idx val="0"/>
              <c:layout>
                <c:manualLayout>
                  <c:x val="-0.29610579766640832"/>
                  <c:y val="0.13199994803151652"/>
                </c:manualLayout>
              </c:layout>
              <c:tx>
                <c:rich>
                  <a:bodyPr rot="0" spcFirstLastPara="1" vertOverflow="ellipsis" vert="horz" wrap="square" lIns="38100" tIns="19050" rIns="38100" bIns="19050" anchor="ctr" anchorCtr="1">
                    <a:noAutofit/>
                  </a:bodyPr>
                  <a:lstStyle/>
                  <a:p>
                    <a:pPr>
                      <a:defRPr sz="1000" b="1" i="0" u="none" strike="noStrike" kern="1200" spc="0" baseline="0">
                        <a:solidFill>
                          <a:schemeClr val="accent1"/>
                        </a:solidFill>
                        <a:latin typeface="+mn-lt"/>
                        <a:ea typeface="+mn-ea"/>
                        <a:cs typeface="+mn-cs"/>
                      </a:defRPr>
                    </a:pPr>
                    <a:r>
                      <a:rPr lang="en-US" sz="14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Achieved
</a:t>
                    </a:r>
                    <a:fld id="{4388A398-DFB9-427D-8A86-AEDF598137C7}" type="PERCENTAGE">
                      <a:rPr lang="en-US" sz="14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pPr>
                        <a:defRPr/>
                      </a:pPr>
                      <a:t>[]</a:t>
                    </a:fld>
                    <a:endParaRPr lang="en-US" sz="14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c:rich>
              </c:tx>
              <c:spPr>
                <a:noFill/>
                <a:ln>
                  <a:noFill/>
                </a:ln>
                <a:effectLst/>
              </c:spPr>
              <c:txPr>
                <a:bodyPr rot="0" spcFirstLastPara="1" vertOverflow="ellipsis" vert="horz" wrap="square" lIns="38100" tIns="19050" rIns="38100" bIns="19050" anchor="ctr" anchorCtr="1">
                  <a:noAutofit/>
                </a:bodyPr>
                <a:lstStyle/>
                <a:p>
                  <a:pPr>
                    <a:defRPr sz="1000" b="1" i="0" u="none" strike="noStrike" kern="1200" spc="0" baseline="0">
                      <a:solidFill>
                        <a:schemeClr val="accen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15:layout>
                    <c:manualLayout>
                      <c:w val="0.24040210993043346"/>
                      <c:h val="0.17319444444444443"/>
                    </c:manualLayout>
                  </c15:layout>
                  <c15:dlblFieldTable/>
                  <c15:showDataLabelsRange val="0"/>
                </c:ext>
                <c:ext xmlns:c16="http://schemas.microsoft.com/office/drawing/2014/chart" uri="{C3380CC4-5D6E-409C-BE32-E72D297353CC}">
                  <c16:uniqueId val="{00000001-4F43-41D6-98CB-4B3F6DFDC57F}"/>
                </c:ext>
              </c:extLst>
            </c:dLbl>
            <c:dLbl>
              <c:idx val="1"/>
              <c:layout>
                <c:manualLayout>
                  <c:x val="0.19815998755314543"/>
                  <c:y val="-7.0878257069445033E-2"/>
                </c:manualLayout>
              </c:layout>
              <c:tx>
                <c:rich>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r>
                      <a:rPr lang="en-US" sz="14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In Progress</a:t>
                    </a:r>
                    <a:r>
                      <a:rPr lang="en-US" baseline="0"/>
                      <a:t>
</a:t>
                    </a:r>
                    <a:fld id="{D7CB5535-BC3D-4386-A6BB-FE7BBE58DF77}" type="PERCENTAGE">
                      <a:rPr lang="en-US" sz="14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pPr>
                        <a:defRPr>
                          <a:solidFill>
                            <a:schemeClr val="accent1"/>
                          </a:solidFill>
                        </a:defRPr>
                      </a:pPr>
                      <a:t>[]</a:t>
                    </a:fld>
                    <a:endParaRPr lang="en-US" baseline="0"/>
                  </a:p>
                </c:rich>
              </c:tx>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3-4F43-41D6-98CB-4B3F6DFDC57F}"/>
                </c:ext>
              </c:extLst>
            </c:dLbl>
            <c:dLbl>
              <c:idx val="2"/>
              <c:layout>
                <c:manualLayout>
                  <c:x val="0.18117495721393745"/>
                  <c:y val="8.7920098050277687E-2"/>
                </c:manualLayout>
              </c:layout>
              <c:tx>
                <c:rich>
                  <a:bodyPr rot="0" spcFirstLastPara="1" vertOverflow="ellipsis" vert="horz" wrap="square" lIns="38100" tIns="19050" rIns="38100" bIns="19050" anchor="ctr" anchorCtr="1">
                    <a:noAutofit/>
                  </a:bodyPr>
                  <a:lstStyle/>
                  <a:p>
                    <a:pPr>
                      <a:defRPr sz="1000" b="1" i="0" u="none" strike="noStrike" kern="1200" spc="0" baseline="0">
                        <a:solidFill>
                          <a:schemeClr val="accent1"/>
                        </a:solidFill>
                        <a:latin typeface="+mn-lt"/>
                        <a:ea typeface="+mn-ea"/>
                        <a:cs typeface="+mn-cs"/>
                      </a:defRPr>
                    </a:pPr>
                    <a:fld id="{0538A06E-5FB0-4D56-B0CF-42CB9DAD8EA6}" type="PERCENTAGE">
                      <a:rPr lang="en-US" sz="14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pPr>
                        <a:defRPr>
                          <a:solidFill>
                            <a:schemeClr val="accent1"/>
                          </a:solidFill>
                        </a:defRPr>
                      </a:pPr>
                      <a:t>[]</a:t>
                    </a:fld>
                    <a:endParaRPr lang="en-US" sz="14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a:solidFill>
                          <a:schemeClr val="accent1"/>
                        </a:solidFill>
                      </a:defRPr>
                    </a:pPr>
                    <a:r>
                      <a:rPr lang="en-US" sz="14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Opportunity for Improvement</a:t>
                    </a:r>
                  </a:p>
                </c:rich>
              </c:tx>
              <c:spPr>
                <a:noFill/>
                <a:ln>
                  <a:noFill/>
                </a:ln>
                <a:effectLst/>
              </c:spPr>
              <c:txPr>
                <a:bodyPr rot="0" spcFirstLastPara="1" vertOverflow="ellipsis" vert="horz" wrap="square" lIns="38100" tIns="19050" rIns="38100" bIns="19050" anchor="ctr" anchorCtr="1">
                  <a:noAutofit/>
                </a:bodyPr>
                <a:lstStyle/>
                <a:p>
                  <a:pPr>
                    <a:defRPr sz="1000" b="1" i="0" u="none" strike="noStrike" kern="1200" spc="0" baseline="0">
                      <a:solidFill>
                        <a:schemeClr val="accen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15:layout>
                    <c:manualLayout>
                      <c:w val="0.35388784302170129"/>
                      <c:h val="0.37689814814814815"/>
                    </c:manualLayout>
                  </c15:layout>
                  <c15:dlblFieldTable/>
                  <c15:showDataLabelsRange val="0"/>
                </c:ext>
                <c:ext xmlns:c16="http://schemas.microsoft.com/office/drawing/2014/chart" uri="{C3380CC4-5D6E-409C-BE32-E72D297353CC}">
                  <c16:uniqueId val="{00000005-4F43-41D6-98CB-4B3F6DFDC57F}"/>
                </c:ext>
              </c:extLst>
            </c:dLbl>
            <c:spPr>
              <a:noFill/>
              <a:ln>
                <a:noFill/>
              </a:ln>
              <a:effectLst/>
            </c:sp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Ref>
              <c:f>'0. Foundational'!$C$62:$C$64</c:f>
              <c:numCache>
                <c:formatCode>General</c:formatCode>
                <c:ptCount val="3"/>
                <c:pt idx="0">
                  <c:v>0</c:v>
                </c:pt>
                <c:pt idx="1">
                  <c:v>0</c:v>
                </c:pt>
                <c:pt idx="2">
                  <c:v>0</c:v>
                </c:pt>
              </c:numCache>
            </c:numRef>
          </c:val>
          <c:extLst>
            <c:ext xmlns:c16="http://schemas.microsoft.com/office/drawing/2014/chart" uri="{C3380CC4-5D6E-409C-BE32-E72D297353CC}">
              <c16:uniqueId val="{00000006-4F43-41D6-98CB-4B3F6DFDC57F}"/>
            </c:ext>
          </c:extLst>
        </c:ser>
        <c:dLbls>
          <c:dLblPos val="outEnd"/>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CA" sz="1600" b="1">
                <a:solidFill>
                  <a:sysClr val="windowText" lastClr="000000"/>
                </a:solidFill>
                <a:latin typeface="Calibri" panose="020F0502020204030204" pitchFamily="34" charset="0"/>
                <a:ea typeface="Calibri" panose="020F0502020204030204" pitchFamily="34" charset="0"/>
                <a:cs typeface="Calibri" panose="020F0502020204030204" pitchFamily="34" charset="0"/>
              </a:rPr>
              <a:t>4. Lab, DI and Consult Services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percentStacked"/>
        <c:varyColors val="0"/>
        <c:ser>
          <c:idx val="0"/>
          <c:order val="0"/>
          <c:tx>
            <c:strRef>
              <c:f>'4. Lab, DI &amp; Consults'!$J$4</c:f>
              <c:strCache>
                <c:ptCount val="1"/>
                <c:pt idx="0">
                  <c:v>Achieved</c:v>
                </c:pt>
              </c:strCache>
            </c:strRef>
          </c:tx>
          <c:spPr>
            <a:solidFill>
              <a:srgbClr val="C6F3FF"/>
            </a:solidFill>
            <a:ln>
              <a:noFill/>
            </a:ln>
            <a:effectLst/>
          </c:spPr>
          <c:invertIfNegative val="0"/>
          <c:cat>
            <c:strRef>
              <c:f>'4. Lab, DI &amp; Consults'!$K$3:$M$3</c:f>
              <c:strCache>
                <c:ptCount val="3"/>
                <c:pt idx="0">
                  <c:v>Universal</c:v>
                </c:pt>
                <c:pt idx="1">
                  <c:v>Intermediate</c:v>
                </c:pt>
                <c:pt idx="2">
                  <c:v>Advanced</c:v>
                </c:pt>
              </c:strCache>
            </c:strRef>
          </c:cat>
          <c:val>
            <c:numRef>
              <c:f>'4. Lab, DI &amp; Consults'!$K$4:$M$4</c:f>
              <c:numCache>
                <c:formatCode>General</c:formatCode>
                <c:ptCount val="3"/>
                <c:pt idx="0">
                  <c:v>0</c:v>
                </c:pt>
                <c:pt idx="1">
                  <c:v>0</c:v>
                </c:pt>
                <c:pt idx="2">
                  <c:v>0</c:v>
                </c:pt>
              </c:numCache>
            </c:numRef>
          </c:val>
          <c:extLst>
            <c:ext xmlns:c16="http://schemas.microsoft.com/office/drawing/2014/chart" uri="{C3380CC4-5D6E-409C-BE32-E72D297353CC}">
              <c16:uniqueId val="{00000000-6B22-4F2F-83D8-401773632181}"/>
            </c:ext>
          </c:extLst>
        </c:ser>
        <c:ser>
          <c:idx val="1"/>
          <c:order val="1"/>
          <c:tx>
            <c:strRef>
              <c:f>'4. Lab, DI &amp; Consults'!$J$5</c:f>
              <c:strCache>
                <c:ptCount val="1"/>
                <c:pt idx="0">
                  <c:v>In Progress</c:v>
                </c:pt>
              </c:strCache>
            </c:strRef>
          </c:tx>
          <c:spPr>
            <a:solidFill>
              <a:srgbClr val="FEEFD3"/>
            </a:solidFill>
            <a:ln>
              <a:noFill/>
            </a:ln>
            <a:effectLst/>
          </c:spPr>
          <c:invertIfNegative val="0"/>
          <c:cat>
            <c:strRef>
              <c:f>'4. Lab, DI &amp; Consults'!$K$3:$M$3</c:f>
              <c:strCache>
                <c:ptCount val="3"/>
                <c:pt idx="0">
                  <c:v>Universal</c:v>
                </c:pt>
                <c:pt idx="1">
                  <c:v>Intermediate</c:v>
                </c:pt>
                <c:pt idx="2">
                  <c:v>Advanced</c:v>
                </c:pt>
              </c:strCache>
            </c:strRef>
          </c:cat>
          <c:val>
            <c:numRef>
              <c:f>'4. Lab, DI &amp; Consults'!$K$5:$M$5</c:f>
              <c:numCache>
                <c:formatCode>General</c:formatCode>
                <c:ptCount val="3"/>
                <c:pt idx="0">
                  <c:v>0</c:v>
                </c:pt>
                <c:pt idx="1">
                  <c:v>0</c:v>
                </c:pt>
                <c:pt idx="2">
                  <c:v>0</c:v>
                </c:pt>
              </c:numCache>
            </c:numRef>
          </c:val>
          <c:extLst>
            <c:ext xmlns:c16="http://schemas.microsoft.com/office/drawing/2014/chart" uri="{C3380CC4-5D6E-409C-BE32-E72D297353CC}">
              <c16:uniqueId val="{00000001-6B22-4F2F-83D8-401773632181}"/>
            </c:ext>
          </c:extLst>
        </c:ser>
        <c:ser>
          <c:idx val="2"/>
          <c:order val="2"/>
          <c:tx>
            <c:strRef>
              <c:f>'4. Lab, DI &amp; Consults'!$J$6</c:f>
              <c:strCache>
                <c:ptCount val="1"/>
                <c:pt idx="0">
                  <c:v>Opportunity for Improvement</c:v>
                </c:pt>
              </c:strCache>
            </c:strRef>
          </c:tx>
          <c:spPr>
            <a:solidFill>
              <a:srgbClr val="49A7A2"/>
            </a:solidFill>
            <a:ln>
              <a:noFill/>
            </a:ln>
            <a:effectLst/>
          </c:spPr>
          <c:invertIfNegative val="0"/>
          <c:cat>
            <c:strRef>
              <c:f>'4. Lab, DI &amp; Consults'!$K$3:$M$3</c:f>
              <c:strCache>
                <c:ptCount val="3"/>
                <c:pt idx="0">
                  <c:v>Universal</c:v>
                </c:pt>
                <c:pt idx="1">
                  <c:v>Intermediate</c:v>
                </c:pt>
                <c:pt idx="2">
                  <c:v>Advanced</c:v>
                </c:pt>
              </c:strCache>
            </c:strRef>
          </c:cat>
          <c:val>
            <c:numRef>
              <c:f>'4. Lab, DI &amp; Consults'!$K$6:$M$6</c:f>
              <c:numCache>
                <c:formatCode>General</c:formatCode>
                <c:ptCount val="3"/>
                <c:pt idx="0">
                  <c:v>0</c:v>
                </c:pt>
                <c:pt idx="1">
                  <c:v>0</c:v>
                </c:pt>
                <c:pt idx="2">
                  <c:v>0</c:v>
                </c:pt>
              </c:numCache>
            </c:numRef>
          </c:val>
          <c:extLst>
            <c:ext xmlns:c16="http://schemas.microsoft.com/office/drawing/2014/chart" uri="{C3380CC4-5D6E-409C-BE32-E72D297353CC}">
              <c16:uniqueId val="{00000002-6B22-4F2F-83D8-401773632181}"/>
            </c:ext>
          </c:extLst>
        </c:ser>
        <c:dLbls>
          <c:showLegendKey val="0"/>
          <c:showVal val="0"/>
          <c:showCatName val="0"/>
          <c:showSerName val="0"/>
          <c:showPercent val="0"/>
          <c:showBubbleSize val="0"/>
        </c:dLbls>
        <c:gapWidth val="150"/>
        <c:overlap val="100"/>
        <c:axId val="1403052016"/>
        <c:axId val="1403031856"/>
      </c:barChart>
      <c:catAx>
        <c:axId val="1403052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3031856"/>
        <c:crosses val="autoZero"/>
        <c:auto val="1"/>
        <c:lblAlgn val="ctr"/>
        <c:lblOffset val="100"/>
        <c:noMultiLvlLbl val="0"/>
      </c:catAx>
      <c:valAx>
        <c:axId val="14030318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30520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CA" sz="1600" b="1">
                <a:solidFill>
                  <a:sysClr val="windowText" lastClr="000000"/>
                </a:solidFill>
                <a:latin typeface="Calibri" panose="020F0502020204030204" pitchFamily="34" charset="0"/>
                <a:ea typeface="Calibri" panose="020F0502020204030204" pitchFamily="34" charset="0"/>
                <a:cs typeface="Calibri" panose="020F0502020204030204" pitchFamily="34" charset="0"/>
              </a:rPr>
              <a:t>5. Time</a:t>
            </a:r>
            <a:r>
              <a:rPr lang="en-CA" sz="1600" b="1"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 Spent in ED</a:t>
            </a:r>
            <a:endParaRPr lang="en-CA" sz="1600" b="1">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CA"/>
        </a:p>
      </c:txPr>
    </c:title>
    <c:autoTitleDeleted val="0"/>
    <c:plotArea>
      <c:layout/>
      <c:barChart>
        <c:barDir val="col"/>
        <c:grouping val="percentStacked"/>
        <c:varyColors val="0"/>
        <c:ser>
          <c:idx val="0"/>
          <c:order val="0"/>
          <c:tx>
            <c:strRef>
              <c:f>'5. Time Spent in ED'!$I$6</c:f>
              <c:strCache>
                <c:ptCount val="1"/>
                <c:pt idx="0">
                  <c:v>Achieved</c:v>
                </c:pt>
              </c:strCache>
            </c:strRef>
          </c:tx>
          <c:spPr>
            <a:solidFill>
              <a:srgbClr val="C6F3FF"/>
            </a:solidFill>
            <a:ln>
              <a:noFill/>
            </a:ln>
            <a:effectLst/>
          </c:spPr>
          <c:invertIfNegative val="0"/>
          <c:cat>
            <c:strRef>
              <c:f>'5. Time Spent in ED'!$J$5:$L$5</c:f>
              <c:strCache>
                <c:ptCount val="3"/>
                <c:pt idx="0">
                  <c:v>Universal</c:v>
                </c:pt>
                <c:pt idx="1">
                  <c:v>Intermediate </c:v>
                </c:pt>
                <c:pt idx="2">
                  <c:v>Advanced</c:v>
                </c:pt>
              </c:strCache>
            </c:strRef>
          </c:cat>
          <c:val>
            <c:numRef>
              <c:f>'5. Time Spent in ED'!$J$6:$L$6</c:f>
              <c:numCache>
                <c:formatCode>General</c:formatCode>
                <c:ptCount val="3"/>
                <c:pt idx="0">
                  <c:v>0</c:v>
                </c:pt>
                <c:pt idx="1">
                  <c:v>0</c:v>
                </c:pt>
                <c:pt idx="2">
                  <c:v>0</c:v>
                </c:pt>
              </c:numCache>
            </c:numRef>
          </c:val>
          <c:extLst>
            <c:ext xmlns:c16="http://schemas.microsoft.com/office/drawing/2014/chart" uri="{C3380CC4-5D6E-409C-BE32-E72D297353CC}">
              <c16:uniqueId val="{00000000-EF66-42B7-9A1E-481D70B0FD3D}"/>
            </c:ext>
          </c:extLst>
        </c:ser>
        <c:ser>
          <c:idx val="1"/>
          <c:order val="1"/>
          <c:tx>
            <c:strRef>
              <c:f>'5. Time Spent in ED'!$I$7</c:f>
              <c:strCache>
                <c:ptCount val="1"/>
                <c:pt idx="0">
                  <c:v>In Progress</c:v>
                </c:pt>
              </c:strCache>
            </c:strRef>
          </c:tx>
          <c:spPr>
            <a:solidFill>
              <a:srgbClr val="FEEFD3"/>
            </a:solidFill>
            <a:ln>
              <a:noFill/>
            </a:ln>
            <a:effectLst/>
          </c:spPr>
          <c:invertIfNegative val="0"/>
          <c:cat>
            <c:strRef>
              <c:f>'5. Time Spent in ED'!$J$5:$L$5</c:f>
              <c:strCache>
                <c:ptCount val="3"/>
                <c:pt idx="0">
                  <c:v>Universal</c:v>
                </c:pt>
                <c:pt idx="1">
                  <c:v>Intermediate </c:v>
                </c:pt>
                <c:pt idx="2">
                  <c:v>Advanced</c:v>
                </c:pt>
              </c:strCache>
            </c:strRef>
          </c:cat>
          <c:val>
            <c:numRef>
              <c:f>'5. Time Spent in ED'!$J$7:$L$7</c:f>
              <c:numCache>
                <c:formatCode>General</c:formatCode>
                <c:ptCount val="3"/>
                <c:pt idx="0">
                  <c:v>0</c:v>
                </c:pt>
                <c:pt idx="1">
                  <c:v>0</c:v>
                </c:pt>
                <c:pt idx="2">
                  <c:v>0</c:v>
                </c:pt>
              </c:numCache>
            </c:numRef>
          </c:val>
          <c:extLst>
            <c:ext xmlns:c16="http://schemas.microsoft.com/office/drawing/2014/chart" uri="{C3380CC4-5D6E-409C-BE32-E72D297353CC}">
              <c16:uniqueId val="{00000001-EF66-42B7-9A1E-481D70B0FD3D}"/>
            </c:ext>
          </c:extLst>
        </c:ser>
        <c:ser>
          <c:idx val="2"/>
          <c:order val="2"/>
          <c:tx>
            <c:strRef>
              <c:f>'5. Time Spent in ED'!$I$8</c:f>
              <c:strCache>
                <c:ptCount val="1"/>
                <c:pt idx="0">
                  <c:v>Opportunity for Improvement</c:v>
                </c:pt>
              </c:strCache>
            </c:strRef>
          </c:tx>
          <c:spPr>
            <a:solidFill>
              <a:srgbClr val="49A7A2"/>
            </a:solidFill>
            <a:ln>
              <a:noFill/>
            </a:ln>
            <a:effectLst/>
          </c:spPr>
          <c:invertIfNegative val="0"/>
          <c:cat>
            <c:strRef>
              <c:f>'5. Time Spent in ED'!$J$5:$L$5</c:f>
              <c:strCache>
                <c:ptCount val="3"/>
                <c:pt idx="0">
                  <c:v>Universal</c:v>
                </c:pt>
                <c:pt idx="1">
                  <c:v>Intermediate </c:v>
                </c:pt>
                <c:pt idx="2">
                  <c:v>Advanced</c:v>
                </c:pt>
              </c:strCache>
            </c:strRef>
          </c:cat>
          <c:val>
            <c:numRef>
              <c:f>'5. Time Spent in ED'!$J$8:$L$8</c:f>
              <c:numCache>
                <c:formatCode>General</c:formatCode>
                <c:ptCount val="3"/>
                <c:pt idx="0">
                  <c:v>0</c:v>
                </c:pt>
                <c:pt idx="1">
                  <c:v>0</c:v>
                </c:pt>
                <c:pt idx="2">
                  <c:v>0</c:v>
                </c:pt>
              </c:numCache>
            </c:numRef>
          </c:val>
          <c:extLst>
            <c:ext xmlns:c16="http://schemas.microsoft.com/office/drawing/2014/chart" uri="{C3380CC4-5D6E-409C-BE32-E72D297353CC}">
              <c16:uniqueId val="{00000002-EF66-42B7-9A1E-481D70B0FD3D}"/>
            </c:ext>
          </c:extLst>
        </c:ser>
        <c:dLbls>
          <c:showLegendKey val="0"/>
          <c:showVal val="0"/>
          <c:showCatName val="0"/>
          <c:showSerName val="0"/>
          <c:showPercent val="0"/>
          <c:showBubbleSize val="0"/>
        </c:dLbls>
        <c:gapWidth val="150"/>
        <c:overlap val="100"/>
        <c:axId val="859440704"/>
        <c:axId val="859438784"/>
      </c:barChart>
      <c:catAx>
        <c:axId val="8594407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59438784"/>
        <c:crosses val="autoZero"/>
        <c:auto val="1"/>
        <c:lblAlgn val="ctr"/>
        <c:lblOffset val="100"/>
        <c:noMultiLvlLbl val="0"/>
      </c:catAx>
      <c:valAx>
        <c:axId val="8594387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594407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CA" sz="1600" b="1">
                <a:solidFill>
                  <a:sysClr val="windowText" lastClr="000000"/>
                </a:solidFill>
                <a:latin typeface="Calibri" panose="020F0502020204030204" pitchFamily="34" charset="0"/>
                <a:ea typeface="Calibri" panose="020F0502020204030204" pitchFamily="34" charset="0"/>
                <a:cs typeface="Calibri" panose="020F0502020204030204" pitchFamily="34" charset="0"/>
              </a:rPr>
              <a:t>3. Physician</a:t>
            </a:r>
            <a:r>
              <a:rPr lang="en-CA" sz="1600" b="1"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 Initial Assessment</a:t>
            </a:r>
            <a:endParaRPr lang="en-CA" sz="1600" b="1">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CA"/>
        </a:p>
      </c:txPr>
    </c:title>
    <c:autoTitleDeleted val="0"/>
    <c:plotArea>
      <c:layout/>
      <c:barChart>
        <c:barDir val="col"/>
        <c:grouping val="percentStacked"/>
        <c:varyColors val="0"/>
        <c:ser>
          <c:idx val="0"/>
          <c:order val="0"/>
          <c:tx>
            <c:strRef>
              <c:f>Dashboard!$N$60</c:f>
              <c:strCache>
                <c:ptCount val="1"/>
                <c:pt idx="0">
                  <c:v>Achieved</c:v>
                </c:pt>
              </c:strCache>
            </c:strRef>
          </c:tx>
          <c:spPr>
            <a:solidFill>
              <a:srgbClr val="C6F3FF"/>
            </a:solidFill>
            <a:ln>
              <a:noFill/>
            </a:ln>
            <a:effectLst/>
          </c:spPr>
          <c:invertIfNegative val="0"/>
          <c:cat>
            <c:strRef>
              <c:f>Dashboard!$O$59:$Q$59</c:f>
              <c:strCache>
                <c:ptCount val="3"/>
                <c:pt idx="0">
                  <c:v>Universal</c:v>
                </c:pt>
                <c:pt idx="1">
                  <c:v>Intermediate</c:v>
                </c:pt>
                <c:pt idx="2">
                  <c:v>Advanced</c:v>
                </c:pt>
              </c:strCache>
            </c:strRef>
          </c:cat>
          <c:val>
            <c:numRef>
              <c:f>Dashboard!$O$60:$Q$60</c:f>
              <c:numCache>
                <c:formatCode>General</c:formatCode>
                <c:ptCount val="3"/>
                <c:pt idx="0">
                  <c:v>0</c:v>
                </c:pt>
                <c:pt idx="1">
                  <c:v>0</c:v>
                </c:pt>
                <c:pt idx="2">
                  <c:v>0</c:v>
                </c:pt>
              </c:numCache>
            </c:numRef>
          </c:val>
          <c:extLst>
            <c:ext xmlns:c16="http://schemas.microsoft.com/office/drawing/2014/chart" uri="{C3380CC4-5D6E-409C-BE32-E72D297353CC}">
              <c16:uniqueId val="{00000000-A614-43D9-B8D2-834B0012AA54}"/>
            </c:ext>
          </c:extLst>
        </c:ser>
        <c:ser>
          <c:idx val="1"/>
          <c:order val="1"/>
          <c:tx>
            <c:strRef>
              <c:f>Dashboard!$N$61</c:f>
              <c:strCache>
                <c:ptCount val="1"/>
                <c:pt idx="0">
                  <c:v>In Progress</c:v>
                </c:pt>
              </c:strCache>
            </c:strRef>
          </c:tx>
          <c:spPr>
            <a:solidFill>
              <a:srgbClr val="FEEFD3"/>
            </a:solidFill>
            <a:ln>
              <a:noFill/>
            </a:ln>
            <a:effectLst/>
          </c:spPr>
          <c:invertIfNegative val="0"/>
          <c:cat>
            <c:strRef>
              <c:f>Dashboard!$O$59:$Q$59</c:f>
              <c:strCache>
                <c:ptCount val="3"/>
                <c:pt idx="0">
                  <c:v>Universal</c:v>
                </c:pt>
                <c:pt idx="1">
                  <c:v>Intermediate</c:v>
                </c:pt>
                <c:pt idx="2">
                  <c:v>Advanced</c:v>
                </c:pt>
              </c:strCache>
            </c:strRef>
          </c:cat>
          <c:val>
            <c:numRef>
              <c:f>Dashboard!$O$61:$Q$61</c:f>
              <c:numCache>
                <c:formatCode>General</c:formatCode>
                <c:ptCount val="3"/>
                <c:pt idx="0">
                  <c:v>0</c:v>
                </c:pt>
                <c:pt idx="1">
                  <c:v>0</c:v>
                </c:pt>
                <c:pt idx="2">
                  <c:v>0</c:v>
                </c:pt>
              </c:numCache>
            </c:numRef>
          </c:val>
          <c:extLst>
            <c:ext xmlns:c16="http://schemas.microsoft.com/office/drawing/2014/chart" uri="{C3380CC4-5D6E-409C-BE32-E72D297353CC}">
              <c16:uniqueId val="{00000001-A614-43D9-B8D2-834B0012AA54}"/>
            </c:ext>
          </c:extLst>
        </c:ser>
        <c:ser>
          <c:idx val="2"/>
          <c:order val="2"/>
          <c:tx>
            <c:strRef>
              <c:f>Dashboard!$N$62</c:f>
              <c:strCache>
                <c:ptCount val="1"/>
                <c:pt idx="0">
                  <c:v>Opportunity for Improvement</c:v>
                </c:pt>
              </c:strCache>
            </c:strRef>
          </c:tx>
          <c:spPr>
            <a:solidFill>
              <a:srgbClr val="49A7A2"/>
            </a:solidFill>
            <a:ln>
              <a:noFill/>
            </a:ln>
            <a:effectLst/>
          </c:spPr>
          <c:invertIfNegative val="0"/>
          <c:cat>
            <c:strRef>
              <c:f>Dashboard!$O$59:$Q$59</c:f>
              <c:strCache>
                <c:ptCount val="3"/>
                <c:pt idx="0">
                  <c:v>Universal</c:v>
                </c:pt>
                <c:pt idx="1">
                  <c:v>Intermediate</c:v>
                </c:pt>
                <c:pt idx="2">
                  <c:v>Advanced</c:v>
                </c:pt>
              </c:strCache>
            </c:strRef>
          </c:cat>
          <c:val>
            <c:numRef>
              <c:f>Dashboard!$O$62:$Q$62</c:f>
              <c:numCache>
                <c:formatCode>General</c:formatCode>
                <c:ptCount val="3"/>
                <c:pt idx="0">
                  <c:v>0</c:v>
                </c:pt>
                <c:pt idx="1">
                  <c:v>0</c:v>
                </c:pt>
                <c:pt idx="2">
                  <c:v>0</c:v>
                </c:pt>
              </c:numCache>
            </c:numRef>
          </c:val>
          <c:extLst>
            <c:ext xmlns:c16="http://schemas.microsoft.com/office/drawing/2014/chart" uri="{C3380CC4-5D6E-409C-BE32-E72D297353CC}">
              <c16:uniqueId val="{00000002-A614-43D9-B8D2-834B0012AA54}"/>
            </c:ext>
          </c:extLst>
        </c:ser>
        <c:dLbls>
          <c:showLegendKey val="0"/>
          <c:showVal val="0"/>
          <c:showCatName val="0"/>
          <c:showSerName val="0"/>
          <c:showPercent val="0"/>
          <c:showBubbleSize val="0"/>
        </c:dLbls>
        <c:gapWidth val="150"/>
        <c:overlap val="100"/>
        <c:axId val="712192752"/>
        <c:axId val="712167792"/>
      </c:barChart>
      <c:catAx>
        <c:axId val="7121927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2167792"/>
        <c:crosses val="autoZero"/>
        <c:auto val="1"/>
        <c:lblAlgn val="ctr"/>
        <c:lblOffset val="100"/>
        <c:noMultiLvlLbl val="0"/>
      </c:catAx>
      <c:valAx>
        <c:axId val="7121677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21927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CA" sz="1600" b="1">
                <a:solidFill>
                  <a:sysClr val="windowText" lastClr="000000"/>
                </a:solidFill>
                <a:latin typeface="Calibri" panose="020F0502020204030204" pitchFamily="34" charset="0"/>
                <a:ea typeface="Calibri" panose="020F0502020204030204" pitchFamily="34" charset="0"/>
                <a:cs typeface="Calibri" panose="020F0502020204030204" pitchFamily="34" charset="0"/>
              </a:rPr>
              <a:t>1. Ambulance Arrival &amp;</a:t>
            </a:r>
            <a:r>
              <a:rPr lang="en-CA" sz="1600" b="1"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 Offload</a:t>
            </a:r>
            <a:endParaRPr lang="en-CA" b="1">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CA"/>
        </a:p>
      </c:txPr>
    </c:title>
    <c:autoTitleDeleted val="0"/>
    <c:plotArea>
      <c:layout/>
      <c:barChart>
        <c:barDir val="col"/>
        <c:grouping val="percentStacked"/>
        <c:varyColors val="0"/>
        <c:ser>
          <c:idx val="0"/>
          <c:order val="0"/>
          <c:tx>
            <c:strRef>
              <c:f>Dashboard!$C$60</c:f>
              <c:strCache>
                <c:ptCount val="1"/>
                <c:pt idx="0">
                  <c:v>Achieved</c:v>
                </c:pt>
              </c:strCache>
            </c:strRef>
          </c:tx>
          <c:spPr>
            <a:solidFill>
              <a:srgbClr val="C6F3FF"/>
            </a:solidFill>
            <a:ln>
              <a:noFill/>
            </a:ln>
            <a:effectLst/>
          </c:spPr>
          <c:invertIfNegative val="0"/>
          <c:cat>
            <c:strRef>
              <c:f>Dashboard!$D$59:$F$59</c:f>
              <c:strCache>
                <c:ptCount val="3"/>
                <c:pt idx="0">
                  <c:v>Universal</c:v>
                </c:pt>
                <c:pt idx="1">
                  <c:v>Intermediate</c:v>
                </c:pt>
                <c:pt idx="2">
                  <c:v>Advanced</c:v>
                </c:pt>
              </c:strCache>
            </c:strRef>
          </c:cat>
          <c:val>
            <c:numRef>
              <c:f>Dashboard!$D$60:$F$60</c:f>
              <c:numCache>
                <c:formatCode>General</c:formatCode>
                <c:ptCount val="3"/>
                <c:pt idx="0">
                  <c:v>0</c:v>
                </c:pt>
                <c:pt idx="1">
                  <c:v>0</c:v>
                </c:pt>
                <c:pt idx="2">
                  <c:v>0</c:v>
                </c:pt>
              </c:numCache>
            </c:numRef>
          </c:val>
          <c:extLst>
            <c:ext xmlns:c16="http://schemas.microsoft.com/office/drawing/2014/chart" uri="{C3380CC4-5D6E-409C-BE32-E72D297353CC}">
              <c16:uniqueId val="{00000000-9E84-41C6-87FB-22E39283D626}"/>
            </c:ext>
          </c:extLst>
        </c:ser>
        <c:ser>
          <c:idx val="1"/>
          <c:order val="1"/>
          <c:tx>
            <c:strRef>
              <c:f>Dashboard!$C$61</c:f>
              <c:strCache>
                <c:ptCount val="1"/>
                <c:pt idx="0">
                  <c:v>In Progress</c:v>
                </c:pt>
              </c:strCache>
            </c:strRef>
          </c:tx>
          <c:spPr>
            <a:solidFill>
              <a:srgbClr val="FEEFD3"/>
            </a:solidFill>
            <a:ln>
              <a:noFill/>
            </a:ln>
            <a:effectLst/>
          </c:spPr>
          <c:invertIfNegative val="0"/>
          <c:cat>
            <c:strRef>
              <c:f>Dashboard!$D$59:$F$59</c:f>
              <c:strCache>
                <c:ptCount val="3"/>
                <c:pt idx="0">
                  <c:v>Universal</c:v>
                </c:pt>
                <c:pt idx="1">
                  <c:v>Intermediate</c:v>
                </c:pt>
                <c:pt idx="2">
                  <c:v>Advanced</c:v>
                </c:pt>
              </c:strCache>
            </c:strRef>
          </c:cat>
          <c:val>
            <c:numRef>
              <c:f>Dashboard!$D$61:$F$61</c:f>
              <c:numCache>
                <c:formatCode>General</c:formatCode>
                <c:ptCount val="3"/>
                <c:pt idx="0">
                  <c:v>0</c:v>
                </c:pt>
                <c:pt idx="1">
                  <c:v>0</c:v>
                </c:pt>
                <c:pt idx="2">
                  <c:v>0</c:v>
                </c:pt>
              </c:numCache>
            </c:numRef>
          </c:val>
          <c:extLst>
            <c:ext xmlns:c16="http://schemas.microsoft.com/office/drawing/2014/chart" uri="{C3380CC4-5D6E-409C-BE32-E72D297353CC}">
              <c16:uniqueId val="{00000001-9E84-41C6-87FB-22E39283D626}"/>
            </c:ext>
          </c:extLst>
        </c:ser>
        <c:ser>
          <c:idx val="2"/>
          <c:order val="2"/>
          <c:tx>
            <c:strRef>
              <c:f>Dashboard!$C$62</c:f>
              <c:strCache>
                <c:ptCount val="1"/>
                <c:pt idx="0">
                  <c:v>Opportunity for Improvement</c:v>
                </c:pt>
              </c:strCache>
            </c:strRef>
          </c:tx>
          <c:spPr>
            <a:solidFill>
              <a:srgbClr val="49A7A2"/>
            </a:solidFill>
            <a:ln>
              <a:noFill/>
            </a:ln>
            <a:effectLst/>
          </c:spPr>
          <c:invertIfNegative val="0"/>
          <c:cat>
            <c:strRef>
              <c:f>Dashboard!$D$59:$F$59</c:f>
              <c:strCache>
                <c:ptCount val="3"/>
                <c:pt idx="0">
                  <c:v>Universal</c:v>
                </c:pt>
                <c:pt idx="1">
                  <c:v>Intermediate</c:v>
                </c:pt>
                <c:pt idx="2">
                  <c:v>Advanced</c:v>
                </c:pt>
              </c:strCache>
            </c:strRef>
          </c:cat>
          <c:val>
            <c:numRef>
              <c:f>Dashboard!$D$62:$F$62</c:f>
              <c:numCache>
                <c:formatCode>General</c:formatCode>
                <c:ptCount val="3"/>
                <c:pt idx="0">
                  <c:v>0</c:v>
                </c:pt>
                <c:pt idx="1">
                  <c:v>0</c:v>
                </c:pt>
                <c:pt idx="2">
                  <c:v>0</c:v>
                </c:pt>
              </c:numCache>
            </c:numRef>
          </c:val>
          <c:extLst>
            <c:ext xmlns:c16="http://schemas.microsoft.com/office/drawing/2014/chart" uri="{C3380CC4-5D6E-409C-BE32-E72D297353CC}">
              <c16:uniqueId val="{00000002-9E84-41C6-87FB-22E39283D626}"/>
            </c:ext>
          </c:extLst>
        </c:ser>
        <c:dLbls>
          <c:showLegendKey val="0"/>
          <c:showVal val="0"/>
          <c:showCatName val="0"/>
          <c:showSerName val="0"/>
          <c:showPercent val="0"/>
          <c:showBubbleSize val="0"/>
        </c:dLbls>
        <c:gapWidth val="150"/>
        <c:overlap val="100"/>
        <c:axId val="1319597728"/>
        <c:axId val="1319614528"/>
      </c:barChart>
      <c:catAx>
        <c:axId val="13195977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9614528"/>
        <c:crosses val="autoZero"/>
        <c:auto val="1"/>
        <c:lblAlgn val="ctr"/>
        <c:lblOffset val="100"/>
        <c:noMultiLvlLbl val="0"/>
      </c:catAx>
      <c:valAx>
        <c:axId val="13196145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95977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CA" sz="1600" b="1">
                <a:solidFill>
                  <a:sysClr val="windowText" lastClr="000000"/>
                </a:solidFill>
                <a:latin typeface="Calibri" panose="020F0502020204030204" pitchFamily="34" charset="0"/>
                <a:ea typeface="Calibri" panose="020F0502020204030204" pitchFamily="34" charset="0"/>
                <a:cs typeface="Calibri" panose="020F0502020204030204" pitchFamily="34" charset="0"/>
              </a:rPr>
              <a:t>2. Triage</a:t>
            </a:r>
            <a:r>
              <a:rPr lang="en-CA" sz="1600" b="1"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 &amp; Registration</a:t>
            </a:r>
            <a:endParaRPr lang="en-CA" b="1">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CA"/>
        </a:p>
      </c:txPr>
    </c:title>
    <c:autoTitleDeleted val="0"/>
    <c:plotArea>
      <c:layout/>
      <c:barChart>
        <c:barDir val="col"/>
        <c:grouping val="percentStacked"/>
        <c:varyColors val="0"/>
        <c:ser>
          <c:idx val="0"/>
          <c:order val="0"/>
          <c:tx>
            <c:strRef>
              <c:f>Dashboard!$H$60</c:f>
              <c:strCache>
                <c:ptCount val="1"/>
                <c:pt idx="0">
                  <c:v>Achieved</c:v>
                </c:pt>
              </c:strCache>
            </c:strRef>
          </c:tx>
          <c:spPr>
            <a:solidFill>
              <a:srgbClr val="C6F3FF"/>
            </a:solidFill>
            <a:ln>
              <a:noFill/>
            </a:ln>
            <a:effectLst/>
          </c:spPr>
          <c:invertIfNegative val="0"/>
          <c:cat>
            <c:strRef>
              <c:f>Dashboard!$I$59:$K$59</c:f>
              <c:strCache>
                <c:ptCount val="3"/>
                <c:pt idx="0">
                  <c:v>Universal</c:v>
                </c:pt>
                <c:pt idx="1">
                  <c:v>Intermediate</c:v>
                </c:pt>
                <c:pt idx="2">
                  <c:v>Advanced</c:v>
                </c:pt>
              </c:strCache>
            </c:strRef>
          </c:cat>
          <c:val>
            <c:numRef>
              <c:f>Dashboard!$I$60:$K$60</c:f>
              <c:numCache>
                <c:formatCode>General</c:formatCode>
                <c:ptCount val="3"/>
                <c:pt idx="0">
                  <c:v>0</c:v>
                </c:pt>
                <c:pt idx="1">
                  <c:v>0</c:v>
                </c:pt>
                <c:pt idx="2">
                  <c:v>0</c:v>
                </c:pt>
              </c:numCache>
            </c:numRef>
          </c:val>
          <c:extLst>
            <c:ext xmlns:c16="http://schemas.microsoft.com/office/drawing/2014/chart" uri="{C3380CC4-5D6E-409C-BE32-E72D297353CC}">
              <c16:uniqueId val="{00000000-67EA-468A-BB8B-872072792B96}"/>
            </c:ext>
          </c:extLst>
        </c:ser>
        <c:ser>
          <c:idx val="1"/>
          <c:order val="1"/>
          <c:tx>
            <c:strRef>
              <c:f>Dashboard!$H$61</c:f>
              <c:strCache>
                <c:ptCount val="1"/>
                <c:pt idx="0">
                  <c:v>In Progress</c:v>
                </c:pt>
              </c:strCache>
            </c:strRef>
          </c:tx>
          <c:spPr>
            <a:solidFill>
              <a:srgbClr val="FEEFD3"/>
            </a:solidFill>
            <a:ln>
              <a:noFill/>
            </a:ln>
            <a:effectLst/>
          </c:spPr>
          <c:invertIfNegative val="0"/>
          <c:cat>
            <c:strRef>
              <c:f>Dashboard!$I$59:$K$59</c:f>
              <c:strCache>
                <c:ptCount val="3"/>
                <c:pt idx="0">
                  <c:v>Universal</c:v>
                </c:pt>
                <c:pt idx="1">
                  <c:v>Intermediate</c:v>
                </c:pt>
                <c:pt idx="2">
                  <c:v>Advanced</c:v>
                </c:pt>
              </c:strCache>
            </c:strRef>
          </c:cat>
          <c:val>
            <c:numRef>
              <c:f>Dashboard!$I$61:$K$61</c:f>
              <c:numCache>
                <c:formatCode>General</c:formatCode>
                <c:ptCount val="3"/>
                <c:pt idx="0">
                  <c:v>0</c:v>
                </c:pt>
                <c:pt idx="1">
                  <c:v>0</c:v>
                </c:pt>
                <c:pt idx="2">
                  <c:v>0</c:v>
                </c:pt>
              </c:numCache>
            </c:numRef>
          </c:val>
          <c:extLst>
            <c:ext xmlns:c16="http://schemas.microsoft.com/office/drawing/2014/chart" uri="{C3380CC4-5D6E-409C-BE32-E72D297353CC}">
              <c16:uniqueId val="{00000001-67EA-468A-BB8B-872072792B96}"/>
            </c:ext>
          </c:extLst>
        </c:ser>
        <c:ser>
          <c:idx val="2"/>
          <c:order val="2"/>
          <c:tx>
            <c:strRef>
              <c:f>Dashboard!$H$62</c:f>
              <c:strCache>
                <c:ptCount val="1"/>
                <c:pt idx="0">
                  <c:v>Opportunity for Improvement</c:v>
                </c:pt>
              </c:strCache>
            </c:strRef>
          </c:tx>
          <c:spPr>
            <a:solidFill>
              <a:srgbClr val="49A7A2"/>
            </a:solidFill>
            <a:ln>
              <a:noFill/>
            </a:ln>
            <a:effectLst/>
          </c:spPr>
          <c:invertIfNegative val="0"/>
          <c:cat>
            <c:strRef>
              <c:f>Dashboard!$I$59:$K$59</c:f>
              <c:strCache>
                <c:ptCount val="3"/>
                <c:pt idx="0">
                  <c:v>Universal</c:v>
                </c:pt>
                <c:pt idx="1">
                  <c:v>Intermediate</c:v>
                </c:pt>
                <c:pt idx="2">
                  <c:v>Advanced</c:v>
                </c:pt>
              </c:strCache>
            </c:strRef>
          </c:cat>
          <c:val>
            <c:numRef>
              <c:f>Dashboard!$I$62:$K$62</c:f>
              <c:numCache>
                <c:formatCode>General</c:formatCode>
                <c:ptCount val="3"/>
                <c:pt idx="0">
                  <c:v>0</c:v>
                </c:pt>
                <c:pt idx="1">
                  <c:v>0</c:v>
                </c:pt>
                <c:pt idx="2">
                  <c:v>0</c:v>
                </c:pt>
              </c:numCache>
            </c:numRef>
          </c:val>
          <c:extLst>
            <c:ext xmlns:c16="http://schemas.microsoft.com/office/drawing/2014/chart" uri="{C3380CC4-5D6E-409C-BE32-E72D297353CC}">
              <c16:uniqueId val="{00000002-67EA-468A-BB8B-872072792B96}"/>
            </c:ext>
          </c:extLst>
        </c:ser>
        <c:dLbls>
          <c:showLegendKey val="0"/>
          <c:showVal val="0"/>
          <c:showCatName val="0"/>
          <c:showSerName val="0"/>
          <c:showPercent val="0"/>
          <c:showBubbleSize val="0"/>
        </c:dLbls>
        <c:gapWidth val="150"/>
        <c:overlap val="100"/>
        <c:axId val="712173552"/>
        <c:axId val="712191312"/>
      </c:barChart>
      <c:catAx>
        <c:axId val="7121735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2191312"/>
        <c:crosses val="autoZero"/>
        <c:auto val="1"/>
        <c:lblAlgn val="ctr"/>
        <c:lblOffset val="100"/>
        <c:noMultiLvlLbl val="0"/>
      </c:catAx>
      <c:valAx>
        <c:axId val="7121913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21735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590551</xdr:colOff>
      <xdr:row>14</xdr:row>
      <xdr:rowOff>22224</xdr:rowOff>
    </xdr:from>
    <xdr:to>
      <xdr:col>4</xdr:col>
      <xdr:colOff>939800</xdr:colOff>
      <xdr:row>36</xdr:row>
      <xdr:rowOff>149225</xdr:rowOff>
    </xdr:to>
    <xdr:graphicFrame macro="">
      <xdr:nvGraphicFramePr>
        <xdr:cNvPr id="3" name="Chart 2">
          <a:extLst>
            <a:ext uri="{FF2B5EF4-FFF2-40B4-BE49-F238E27FC236}">
              <a16:creationId xmlns:a16="http://schemas.microsoft.com/office/drawing/2014/main" id="{5B091279-E884-4C61-B9E9-F1C1AF9FE8D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241204</xdr:colOff>
      <xdr:row>67</xdr:row>
      <xdr:rowOff>150572</xdr:rowOff>
    </xdr:from>
    <xdr:to>
      <xdr:col>7</xdr:col>
      <xdr:colOff>971839</xdr:colOff>
      <xdr:row>83</xdr:row>
      <xdr:rowOff>9814</xdr:rowOff>
    </xdr:to>
    <xdr:graphicFrame macro="">
      <xdr:nvGraphicFramePr>
        <xdr:cNvPr id="7" name="Chart 6">
          <a:extLst>
            <a:ext uri="{FF2B5EF4-FFF2-40B4-BE49-F238E27FC236}">
              <a16:creationId xmlns:a16="http://schemas.microsoft.com/office/drawing/2014/main" id="{83CAF6B9-9EE8-43CD-93F9-8A326916BC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555624</xdr:colOff>
      <xdr:row>67</xdr:row>
      <xdr:rowOff>17415</xdr:rowOff>
    </xdr:from>
    <xdr:to>
      <xdr:col>13</xdr:col>
      <xdr:colOff>1262783</xdr:colOff>
      <xdr:row>82</xdr:row>
      <xdr:rowOff>122670</xdr:rowOff>
    </xdr:to>
    <xdr:graphicFrame macro="">
      <xdr:nvGraphicFramePr>
        <xdr:cNvPr id="8" name="Chart 7">
          <a:extLst>
            <a:ext uri="{FF2B5EF4-FFF2-40B4-BE49-F238E27FC236}">
              <a16:creationId xmlns:a16="http://schemas.microsoft.com/office/drawing/2014/main" id="{159635B6-1C8E-4C2C-9AB6-1B7CACE4C9F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463550</xdr:colOff>
      <xdr:row>40</xdr:row>
      <xdr:rowOff>28575</xdr:rowOff>
    </xdr:from>
    <xdr:to>
      <xdr:col>16</xdr:col>
      <xdr:colOff>412750</xdr:colOff>
      <xdr:row>56</xdr:row>
      <xdr:rowOff>30162</xdr:rowOff>
    </xdr:to>
    <xdr:graphicFrame macro="">
      <xdr:nvGraphicFramePr>
        <xdr:cNvPr id="9" name="Chart 8">
          <a:extLst>
            <a:ext uri="{FF2B5EF4-FFF2-40B4-BE49-F238E27FC236}">
              <a16:creationId xmlns:a16="http://schemas.microsoft.com/office/drawing/2014/main" id="{AD0983A5-5B31-9F8B-0F36-1FB07FC7E90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722312</xdr:colOff>
      <xdr:row>40</xdr:row>
      <xdr:rowOff>77787</xdr:rowOff>
    </xdr:from>
    <xdr:to>
      <xdr:col>5</xdr:col>
      <xdr:colOff>646112</xdr:colOff>
      <xdr:row>56</xdr:row>
      <xdr:rowOff>26987</xdr:rowOff>
    </xdr:to>
    <xdr:graphicFrame macro="">
      <xdr:nvGraphicFramePr>
        <xdr:cNvPr id="13" name="Chart 12">
          <a:extLst>
            <a:ext uri="{FF2B5EF4-FFF2-40B4-BE49-F238E27FC236}">
              <a16:creationId xmlns:a16="http://schemas.microsoft.com/office/drawing/2014/main" id="{20163D6B-4CE7-CDC2-4B25-7B7FF6BEDD3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513291</xdr:colOff>
      <xdr:row>40</xdr:row>
      <xdr:rowOff>143933</xdr:rowOff>
    </xdr:from>
    <xdr:to>
      <xdr:col>10</xdr:col>
      <xdr:colOff>738716</xdr:colOff>
      <xdr:row>56</xdr:row>
      <xdr:rowOff>14816</xdr:rowOff>
    </xdr:to>
    <xdr:graphicFrame macro="">
      <xdr:nvGraphicFramePr>
        <xdr:cNvPr id="14" name="Chart 13">
          <a:extLst>
            <a:ext uri="{FF2B5EF4-FFF2-40B4-BE49-F238E27FC236}">
              <a16:creationId xmlns:a16="http://schemas.microsoft.com/office/drawing/2014/main" id="{D5BF5898-FA4F-34CC-FAA3-F4B995ED27D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0.23909</cdr:x>
      <cdr:y>0</cdr:y>
    </cdr:from>
    <cdr:to>
      <cdr:x>0.81081</cdr:x>
      <cdr:y>0.12153</cdr:y>
    </cdr:to>
    <cdr:sp macro="" textlink="">
      <cdr:nvSpPr>
        <cdr:cNvPr id="2" name="TextBox 1">
          <a:extLst xmlns:a="http://schemas.openxmlformats.org/drawingml/2006/main">
            <a:ext uri="{FF2B5EF4-FFF2-40B4-BE49-F238E27FC236}">
              <a16:creationId xmlns:a16="http://schemas.microsoft.com/office/drawing/2014/main" id="{8274882E-20E8-F3DC-D0AF-E83CB2CA183C}"/>
            </a:ext>
          </a:extLst>
        </cdr:cNvPr>
        <cdr:cNvSpPr txBox="1"/>
      </cdr:nvSpPr>
      <cdr:spPr>
        <a:xfrm xmlns:a="http://schemas.openxmlformats.org/drawingml/2006/main">
          <a:off x="1083034" y="0"/>
          <a:ext cx="2589787" cy="50988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CA" sz="1600" b="1">
              <a:latin typeface="Calibri" panose="020F0502020204030204" pitchFamily="34" charset="0"/>
              <a:ea typeface="Calibri" panose="020F0502020204030204" pitchFamily="34" charset="0"/>
              <a:cs typeface="Calibri" panose="020F0502020204030204" pitchFamily="34" charset="0"/>
            </a:rPr>
            <a:t>0. Foundational Strategies</a:t>
          </a:r>
        </a:p>
      </cdr:txBody>
    </cdr:sp>
  </cdr:relSizeAnchor>
</c:userShap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0BE839A-35D9-4DDF-A4C8-A64D342E81E4}" name="Table3" displayName="Table3" ref="I14:L18" totalsRowShown="0" headerRowDxfId="38" dataDxfId="37">
  <autoFilter ref="I14:L18" xr:uid="{70BE839A-35D9-4DDF-A4C8-A64D342E81E4}"/>
  <tableColumns count="4">
    <tableColumn id="1" xr3:uid="{73E27CF4-5C24-4F17-9217-72B5115BDE67}" name="Column1" dataDxfId="36"/>
    <tableColumn id="2" xr3:uid="{4C01083F-252F-4362-AE60-916585FDBF3A}" name="Universal" dataDxfId="35"/>
    <tableColumn id="3" xr3:uid="{EDDA698D-3026-4B54-94E6-4DFE8744F8B4}" name="Intermediate " dataDxfId="34"/>
    <tableColumn id="4" xr3:uid="{6ED76D7C-E280-4F32-BBF2-8CE7FD93185A}" name="Column2" dataDxfId="33"/>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2DCB3-8167-4BA9-8D63-0937A6C6AC4E}">
  <dimension ref="A1:H19"/>
  <sheetViews>
    <sheetView showGridLines="0" tabSelected="1" zoomScale="90" zoomScaleNormal="90" workbookViewId="0">
      <selection activeCell="B5" sqref="B5:G12"/>
    </sheetView>
  </sheetViews>
  <sheetFormatPr defaultColWidth="8.5703125" defaultRowHeight="14.45"/>
  <cols>
    <col min="2" max="2" width="6.42578125" customWidth="1"/>
    <col min="3" max="3" width="82.42578125" customWidth="1"/>
    <col min="4" max="4" width="18.85546875" customWidth="1"/>
    <col min="5" max="5" width="23.5703125" customWidth="1"/>
    <col min="6" max="6" width="38.85546875" customWidth="1"/>
    <col min="7" max="7" width="45.140625" customWidth="1"/>
  </cols>
  <sheetData>
    <row r="1" spans="1:8" ht="15" thickBot="1">
      <c r="A1" s="440"/>
      <c r="B1" s="440"/>
      <c r="C1" s="440"/>
      <c r="D1" s="440"/>
      <c r="E1" s="440"/>
      <c r="F1" s="440"/>
      <c r="G1" s="440"/>
      <c r="H1" s="359"/>
    </row>
    <row r="2" spans="1:8">
      <c r="A2" s="359"/>
      <c r="B2" s="360" t="s">
        <v>0</v>
      </c>
      <c r="C2" s="361"/>
      <c r="D2" s="361"/>
      <c r="E2" s="361"/>
      <c r="F2" s="361"/>
      <c r="G2" s="362"/>
      <c r="H2" s="359"/>
    </row>
    <row r="3" spans="1:8" ht="15" thickBot="1">
      <c r="A3" s="359"/>
      <c r="B3" s="363"/>
      <c r="C3" s="364"/>
      <c r="D3" s="364"/>
      <c r="E3" s="364"/>
      <c r="F3" s="364"/>
      <c r="G3" s="365"/>
      <c r="H3" s="359"/>
    </row>
    <row r="4" spans="1:8" ht="18.95" thickBot="1">
      <c r="A4" s="359"/>
      <c r="B4" s="366" t="s">
        <v>1</v>
      </c>
      <c r="C4" s="367"/>
      <c r="D4" s="367"/>
      <c r="E4" s="367"/>
      <c r="F4" s="367"/>
      <c r="G4" s="368"/>
      <c r="H4" s="359"/>
    </row>
    <row r="5" spans="1:8" ht="14.45" customHeight="1">
      <c r="A5" s="359"/>
      <c r="B5" s="369" t="s">
        <v>2</v>
      </c>
      <c r="C5" s="370"/>
      <c r="D5" s="370"/>
      <c r="E5" s="370"/>
      <c r="F5" s="370"/>
      <c r="G5" s="371"/>
      <c r="H5" s="359"/>
    </row>
    <row r="6" spans="1:8">
      <c r="A6" s="359"/>
      <c r="B6" s="372"/>
      <c r="C6" s="370"/>
      <c r="D6" s="370"/>
      <c r="E6" s="370"/>
      <c r="F6" s="370"/>
      <c r="G6" s="371"/>
      <c r="H6" s="359"/>
    </row>
    <row r="7" spans="1:8">
      <c r="A7" s="359"/>
      <c r="B7" s="372"/>
      <c r="C7" s="370"/>
      <c r="D7" s="370"/>
      <c r="E7" s="370"/>
      <c r="F7" s="370"/>
      <c r="G7" s="371"/>
      <c r="H7" s="359"/>
    </row>
    <row r="8" spans="1:8">
      <c r="A8" s="359"/>
      <c r="B8" s="372"/>
      <c r="C8" s="370"/>
      <c r="D8" s="370"/>
      <c r="E8" s="370"/>
      <c r="F8" s="370"/>
      <c r="G8" s="371"/>
      <c r="H8" s="359"/>
    </row>
    <row r="9" spans="1:8">
      <c r="A9" s="359"/>
      <c r="B9" s="372"/>
      <c r="C9" s="370"/>
      <c r="D9" s="370"/>
      <c r="E9" s="370"/>
      <c r="F9" s="370"/>
      <c r="G9" s="371"/>
      <c r="H9" s="359"/>
    </row>
    <row r="10" spans="1:8">
      <c r="A10" s="359"/>
      <c r="B10" s="372"/>
      <c r="C10" s="370"/>
      <c r="D10" s="370"/>
      <c r="E10" s="370"/>
      <c r="F10" s="370"/>
      <c r="G10" s="371"/>
      <c r="H10" s="359"/>
    </row>
    <row r="11" spans="1:8" ht="177.6" customHeight="1">
      <c r="A11" s="359"/>
      <c r="B11" s="372"/>
      <c r="C11" s="370"/>
      <c r="D11" s="370"/>
      <c r="E11" s="370"/>
      <c r="F11" s="370"/>
      <c r="G11" s="371"/>
      <c r="H11" s="359"/>
    </row>
    <row r="12" spans="1:8" ht="314.10000000000002" customHeight="1" thickBot="1">
      <c r="A12" s="359"/>
      <c r="B12" s="372"/>
      <c r="C12" s="370"/>
      <c r="D12" s="370"/>
      <c r="E12" s="370"/>
      <c r="F12" s="370"/>
      <c r="G12" s="371"/>
      <c r="H12" s="359"/>
    </row>
    <row r="13" spans="1:8" ht="47.1" thickBot="1">
      <c r="A13" s="359"/>
      <c r="B13" s="60" t="s">
        <v>3</v>
      </c>
      <c r="C13" s="61" t="s">
        <v>4</v>
      </c>
      <c r="D13" s="61" t="s">
        <v>5</v>
      </c>
      <c r="E13" s="62" t="s">
        <v>6</v>
      </c>
      <c r="F13" s="62" t="s">
        <v>7</v>
      </c>
      <c r="G13" s="63" t="s">
        <v>8</v>
      </c>
      <c r="H13" s="359"/>
    </row>
    <row r="14" spans="1:8" ht="15.95" thickBot="1">
      <c r="A14" s="359"/>
      <c r="B14" s="357" t="s">
        <v>9</v>
      </c>
      <c r="C14" s="358"/>
      <c r="D14" s="11"/>
      <c r="E14" s="11"/>
      <c r="F14" s="11"/>
      <c r="G14" s="12"/>
      <c r="H14" s="359"/>
    </row>
    <row r="15" spans="1:8" ht="30.95">
      <c r="A15" s="359"/>
      <c r="B15" s="20">
        <v>3.1</v>
      </c>
      <c r="C15" s="14" t="s">
        <v>10</v>
      </c>
      <c r="D15" s="15" t="s">
        <v>11</v>
      </c>
      <c r="E15" s="14" t="s">
        <v>12</v>
      </c>
      <c r="F15" s="105"/>
      <c r="G15" s="106"/>
      <c r="H15" s="359"/>
    </row>
    <row r="16" spans="1:8" ht="30.95">
      <c r="A16" s="359"/>
      <c r="B16" s="21">
        <v>3.2</v>
      </c>
      <c r="C16" s="7" t="s">
        <v>13</v>
      </c>
      <c r="D16" s="6" t="s">
        <v>11</v>
      </c>
      <c r="E16" s="10" t="s">
        <v>14</v>
      </c>
      <c r="F16" s="107"/>
      <c r="G16" s="108"/>
      <c r="H16" s="359"/>
    </row>
    <row r="17" spans="1:8" ht="31.5" thickBot="1">
      <c r="A17" s="359"/>
      <c r="B17" s="109">
        <v>3.3</v>
      </c>
      <c r="C17" s="110" t="s">
        <v>15</v>
      </c>
      <c r="D17" s="111" t="s">
        <v>11</v>
      </c>
      <c r="E17" s="110" t="s">
        <v>16</v>
      </c>
      <c r="F17" s="112"/>
      <c r="G17" s="113"/>
      <c r="H17" s="359"/>
    </row>
    <row r="18" spans="1:8">
      <c r="A18" s="359"/>
      <c r="B18" s="359"/>
      <c r="C18" s="359"/>
      <c r="D18" s="359"/>
      <c r="E18" s="359"/>
      <c r="F18" s="359"/>
      <c r="G18" s="359"/>
      <c r="H18" s="359"/>
    </row>
    <row r="19" spans="1:8">
      <c r="A19" s="359"/>
      <c r="B19" s="359"/>
      <c r="C19" s="359"/>
      <c r="D19" s="359"/>
      <c r="E19" s="359"/>
      <c r="F19" s="359"/>
      <c r="G19" s="359"/>
      <c r="H19" s="359"/>
    </row>
  </sheetData>
  <sheetProtection algorithmName="SHA-512" hashValue="UxQ6fF/4k72Ig8PbdMDELk75+b1Jmi+T3QU2v1dNP5he0h64Xf9ROA4mCPID4n83oVSrGhS0U/O40pBLyaK2uA==" saltValue="gdk/gUuE2OAiq9GETKtgcw==" spinCount="100000" sheet="1" selectLockedCells="1" selectUnlockedCells="1"/>
  <mergeCells count="8">
    <mergeCell ref="B14:C14"/>
    <mergeCell ref="A2:A19"/>
    <mergeCell ref="B18:H19"/>
    <mergeCell ref="H1:H17"/>
    <mergeCell ref="A1:G1"/>
    <mergeCell ref="B2:G3"/>
    <mergeCell ref="B4:G4"/>
    <mergeCell ref="B5:G12"/>
  </mergeCells>
  <conditionalFormatting sqref="E14:E17">
    <cfRule type="cellIs" dxfId="53" priority="4" operator="equal">
      <formula>"Unmet"</formula>
    </cfRule>
    <cfRule type="cellIs" dxfId="52" priority="5" operator="equal">
      <formula>"Met"</formula>
    </cfRule>
  </conditionalFormatting>
  <conditionalFormatting sqref="E15:E17">
    <cfRule type="cellIs" dxfId="51" priority="1" operator="equal">
      <formula>"Opportunity for Improvement"</formula>
    </cfRule>
    <cfRule type="cellIs" dxfId="50" priority="2" operator="equal">
      <formula>"In Progress"</formula>
    </cfRule>
    <cfRule type="cellIs" dxfId="49" priority="3" operator="equal">
      <formula>"Achieved"</formula>
    </cfRule>
  </conditionalFormatting>
  <dataValidations count="2">
    <dataValidation type="list" allowBlank="1" showInputMessage="1" showErrorMessage="1" sqref="G15:G17" xr:uid="{046254D7-836F-45CF-9BB4-96D5939CB4D6}">
      <formula1>"Within 3 Months,3-6 Months,6 Months to 1 Year,Greater Than 1 Year"</formula1>
    </dataValidation>
    <dataValidation type="list" allowBlank="1" showInputMessage="1" showErrorMessage="1" sqref="E15:E17" xr:uid="{68CDE422-C376-45B3-93BB-C3615B387B19}">
      <formula1>"Achieved,In Progress,Opportunity for Improvement"</formula1>
    </dataValidation>
  </dataValidations>
  <pageMargins left="0.7" right="0.7" top="0.75" bottom="0.75" header="0.3" footer="0.3"/>
  <pageSetup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E0050-8F5F-4557-9D3F-34330A482903}">
  <dimension ref="B2:R93"/>
  <sheetViews>
    <sheetView showGridLines="0" zoomScale="60" zoomScaleNormal="60" zoomScaleSheetLayoutView="50" workbookViewId="0">
      <selection activeCell="O10" sqref="O10"/>
    </sheetView>
  </sheetViews>
  <sheetFormatPr defaultRowHeight="14.45"/>
  <cols>
    <col min="3" max="3" width="30.42578125" customWidth="1"/>
    <col min="4" max="4" width="20.5703125" customWidth="1"/>
    <col min="5" max="5" width="15.5703125" customWidth="1"/>
    <col min="6" max="6" width="30.140625" customWidth="1"/>
    <col min="7" max="7" width="15.140625" customWidth="1"/>
    <col min="8" max="8" width="30" customWidth="1"/>
    <col min="9" max="9" width="15.140625" customWidth="1"/>
    <col min="10" max="10" width="17.140625" customWidth="1"/>
    <col min="11" max="11" width="24.140625" customWidth="1"/>
    <col min="12" max="12" width="16" customWidth="1"/>
    <col min="14" max="14" width="27.5703125" customWidth="1"/>
    <col min="15" max="15" width="18.85546875" customWidth="1"/>
    <col min="16" max="16" width="18.140625" customWidth="1"/>
    <col min="17" max="17" width="13.85546875" customWidth="1"/>
  </cols>
  <sheetData>
    <row r="2" spans="2:18" ht="15" thickBot="1">
      <c r="C2" s="162"/>
    </row>
    <row r="3" spans="2:18" ht="62.1" customHeight="1">
      <c r="B3" s="217"/>
      <c r="C3" s="381" t="s">
        <v>17</v>
      </c>
      <c r="D3" s="381"/>
      <c r="E3" s="381"/>
      <c r="F3" s="381"/>
      <c r="G3" s="381"/>
      <c r="H3" s="381"/>
      <c r="I3" s="381"/>
      <c r="J3" s="381"/>
      <c r="K3" s="381"/>
      <c r="L3" s="381"/>
      <c r="M3" s="381"/>
      <c r="N3" s="381"/>
      <c r="O3" s="381"/>
      <c r="P3" s="381"/>
      <c r="Q3" s="381"/>
      <c r="R3" s="218"/>
    </row>
    <row r="4" spans="2:18">
      <c r="B4" s="197"/>
      <c r="R4" s="198"/>
    </row>
    <row r="5" spans="2:18" ht="18.600000000000001">
      <c r="B5" s="379"/>
      <c r="C5" s="380"/>
      <c r="D5" s="380"/>
      <c r="E5" s="203"/>
      <c r="G5" s="203"/>
      <c r="H5" s="199"/>
      <c r="R5" s="198"/>
    </row>
    <row r="6" spans="2:18" ht="23.1" customHeight="1">
      <c r="B6" s="219"/>
      <c r="C6" s="220" t="s">
        <v>18</v>
      </c>
      <c r="D6" s="220"/>
      <c r="E6" s="221"/>
      <c r="F6" s="222"/>
      <c r="G6" s="221"/>
      <c r="H6" s="222"/>
      <c r="I6" s="222"/>
      <c r="J6" s="222"/>
      <c r="K6" s="222"/>
      <c r="L6" s="222"/>
      <c r="M6" s="222"/>
      <c r="N6" s="222"/>
      <c r="O6" s="222"/>
      <c r="P6" s="222"/>
      <c r="Q6" s="222"/>
      <c r="R6" s="223"/>
    </row>
    <row r="7" spans="2:18" ht="35.1" thickBot="1">
      <c r="B7" s="213"/>
      <c r="C7" s="204"/>
      <c r="D7" s="204"/>
      <c r="E7" s="204"/>
      <c r="G7" s="204"/>
      <c r="R7" s="198"/>
    </row>
    <row r="8" spans="2:18" ht="34.5">
      <c r="B8" s="213"/>
      <c r="C8" s="382" t="s">
        <v>19</v>
      </c>
      <c r="D8" s="383"/>
      <c r="E8" s="383"/>
      <c r="F8" s="384"/>
      <c r="G8" s="204"/>
      <c r="H8" s="385" t="s">
        <v>20</v>
      </c>
      <c r="I8" s="386"/>
      <c r="J8" s="386"/>
      <c r="K8" s="387"/>
      <c r="M8" s="385" t="s">
        <v>21</v>
      </c>
      <c r="N8" s="386"/>
      <c r="O8" s="386"/>
      <c r="P8" s="386"/>
      <c r="Q8" s="387"/>
      <c r="R8" s="198"/>
    </row>
    <row r="9" spans="2:18" ht="87" customHeight="1">
      <c r="B9" s="213"/>
      <c r="C9" s="373">
        <f>SUM(G16,D60,I60,O60,F87,L87)</f>
        <v>0</v>
      </c>
      <c r="D9" s="374"/>
      <c r="E9" s="374"/>
      <c r="F9" s="375"/>
      <c r="G9" s="204"/>
      <c r="H9" s="373">
        <f>SUM(E60,J60,P60,G87,M87)</f>
        <v>0</v>
      </c>
      <c r="I9" s="374"/>
      <c r="J9" s="374"/>
      <c r="K9" s="375"/>
      <c r="M9" s="231"/>
      <c r="N9" s="232"/>
      <c r="O9" s="234">
        <f>SUM(F60,K60,Q60,H87,N87)</f>
        <v>0</v>
      </c>
      <c r="P9" s="232"/>
      <c r="Q9" s="233"/>
      <c r="R9" s="198"/>
    </row>
    <row r="10" spans="2:18" ht="42" customHeight="1" thickBot="1">
      <c r="B10" s="213"/>
      <c r="C10" s="376" t="s">
        <v>22</v>
      </c>
      <c r="D10" s="377"/>
      <c r="E10" s="377"/>
      <c r="F10" s="378"/>
      <c r="G10" s="204"/>
      <c r="H10" s="376" t="s">
        <v>23</v>
      </c>
      <c r="I10" s="377"/>
      <c r="J10" s="377"/>
      <c r="K10" s="378"/>
      <c r="M10" s="215"/>
      <c r="N10" s="216"/>
      <c r="O10" s="245" t="s">
        <v>24</v>
      </c>
      <c r="P10" s="216"/>
      <c r="Q10" s="214"/>
      <c r="R10" s="198"/>
    </row>
    <row r="11" spans="2:18">
      <c r="B11" s="197"/>
      <c r="R11" s="198"/>
    </row>
    <row r="12" spans="2:18">
      <c r="B12" s="197"/>
      <c r="R12" s="198"/>
    </row>
    <row r="13" spans="2:18" ht="23.45">
      <c r="B13" s="208"/>
      <c r="C13" s="388" t="s">
        <v>25</v>
      </c>
      <c r="D13" s="388"/>
      <c r="E13" s="388"/>
      <c r="F13" s="209"/>
      <c r="G13" s="209"/>
      <c r="H13" s="209"/>
      <c r="I13" s="209"/>
      <c r="J13" s="209"/>
      <c r="K13" s="209"/>
      <c r="L13" s="209"/>
      <c r="M13" s="209"/>
      <c r="N13" s="209"/>
      <c r="O13" s="209"/>
      <c r="P13" s="209"/>
      <c r="Q13" s="209"/>
      <c r="R13" s="210"/>
    </row>
    <row r="14" spans="2:18" ht="24" thickBot="1">
      <c r="B14" s="197"/>
      <c r="C14" s="212"/>
      <c r="D14" s="212"/>
      <c r="E14" s="212"/>
      <c r="R14" s="198"/>
    </row>
    <row r="15" spans="2:18" ht="15.95" thickBot="1">
      <c r="B15" s="197"/>
      <c r="F15" s="190" t="s">
        <v>25</v>
      </c>
      <c r="G15" s="191"/>
      <c r="R15" s="198"/>
    </row>
    <row r="16" spans="2:18" ht="15.6">
      <c r="B16" s="197"/>
      <c r="F16" s="173" t="s">
        <v>12</v>
      </c>
      <c r="G16" s="192">
        <f>COUNTIF('0. Foundational'!E4:E58,"Achieved")</f>
        <v>0</v>
      </c>
      <c r="R16" s="198"/>
    </row>
    <row r="17" spans="2:18" ht="15.6">
      <c r="B17" s="197"/>
      <c r="F17" s="174" t="s">
        <v>14</v>
      </c>
      <c r="G17" s="193">
        <f>COUNTIF('0. Foundational'!E4:E58,"In Progress")</f>
        <v>0</v>
      </c>
      <c r="R17" s="198"/>
    </row>
    <row r="18" spans="2:18" ht="15.95" thickBot="1">
      <c r="B18" s="197"/>
      <c r="F18" s="175" t="s">
        <v>16</v>
      </c>
      <c r="G18" s="194">
        <f>COUNTIF('0. Foundational'!E4:E58,"Opportunity for Improvement")</f>
        <v>0</v>
      </c>
      <c r="R18" s="198"/>
    </row>
    <row r="19" spans="2:18">
      <c r="B19" s="197"/>
      <c r="R19" s="198"/>
    </row>
    <row r="20" spans="2:18">
      <c r="B20" s="197"/>
      <c r="R20" s="198"/>
    </row>
    <row r="21" spans="2:18">
      <c r="B21" s="197"/>
      <c r="R21" s="198"/>
    </row>
    <row r="22" spans="2:18">
      <c r="B22" s="197"/>
      <c r="R22" s="198"/>
    </row>
    <row r="23" spans="2:18">
      <c r="B23" s="197"/>
      <c r="R23" s="198"/>
    </row>
    <row r="24" spans="2:18">
      <c r="B24" s="197"/>
      <c r="R24" s="198"/>
    </row>
    <row r="25" spans="2:18">
      <c r="B25" s="197"/>
      <c r="R25" s="198"/>
    </row>
    <row r="26" spans="2:18">
      <c r="B26" s="197"/>
      <c r="R26" s="198"/>
    </row>
    <row r="27" spans="2:18">
      <c r="B27" s="197"/>
      <c r="R27" s="198"/>
    </row>
    <row r="28" spans="2:18">
      <c r="B28" s="197"/>
      <c r="R28" s="198"/>
    </row>
    <row r="29" spans="2:18">
      <c r="B29" s="197"/>
      <c r="R29" s="198"/>
    </row>
    <row r="30" spans="2:18" ht="18.600000000000001">
      <c r="B30" s="197"/>
      <c r="H30" s="199"/>
      <c r="R30" s="198"/>
    </row>
    <row r="31" spans="2:18">
      <c r="B31" s="197"/>
      <c r="R31" s="198"/>
    </row>
    <row r="32" spans="2:18">
      <c r="B32" s="197"/>
      <c r="R32" s="198"/>
    </row>
    <row r="33" spans="2:18">
      <c r="B33" s="197"/>
      <c r="R33" s="198"/>
    </row>
    <row r="34" spans="2:18">
      <c r="B34" s="197"/>
      <c r="R34" s="198"/>
    </row>
    <row r="35" spans="2:18">
      <c r="B35" s="197"/>
      <c r="R35" s="198"/>
    </row>
    <row r="36" spans="2:18">
      <c r="B36" s="197"/>
      <c r="R36" s="198"/>
    </row>
    <row r="37" spans="2:18" ht="14.45" customHeight="1">
      <c r="B37" s="197"/>
      <c r="R37" s="198"/>
    </row>
    <row r="38" spans="2:18" ht="14.45" customHeight="1">
      <c r="B38" s="197"/>
      <c r="R38" s="198"/>
    </row>
    <row r="39" spans="2:18" ht="23.1" customHeight="1">
      <c r="B39" s="205"/>
      <c r="C39" s="211" t="s">
        <v>26</v>
      </c>
      <c r="D39" s="206"/>
      <c r="E39" s="206"/>
      <c r="F39" s="206"/>
      <c r="G39" s="206"/>
      <c r="H39" s="206"/>
      <c r="I39" s="206"/>
      <c r="J39" s="206"/>
      <c r="K39" s="206"/>
      <c r="L39" s="206"/>
      <c r="M39" s="206"/>
      <c r="N39" s="206"/>
      <c r="O39" s="206"/>
      <c r="P39" s="206"/>
      <c r="Q39" s="206"/>
      <c r="R39" s="207"/>
    </row>
    <row r="40" spans="2:18" ht="14.45" customHeight="1">
      <c r="B40" s="197"/>
      <c r="R40" s="198"/>
    </row>
    <row r="41" spans="2:18" ht="14.45" customHeight="1">
      <c r="B41" s="197"/>
      <c r="R41" s="198"/>
    </row>
    <row r="42" spans="2:18">
      <c r="B42" s="197"/>
      <c r="R42" s="198"/>
    </row>
    <row r="43" spans="2:18">
      <c r="B43" s="197"/>
      <c r="D43" s="171"/>
      <c r="E43" s="172"/>
      <c r="F43" s="172"/>
      <c r="G43" s="172"/>
      <c r="R43" s="198"/>
    </row>
    <row r="44" spans="2:18">
      <c r="B44" s="197"/>
      <c r="D44" s="171"/>
      <c r="E44" s="171"/>
      <c r="F44" s="171"/>
      <c r="G44" s="171"/>
      <c r="R44" s="198"/>
    </row>
    <row r="45" spans="2:18">
      <c r="B45" s="197"/>
      <c r="D45" s="171"/>
      <c r="R45" s="198"/>
    </row>
    <row r="46" spans="2:18">
      <c r="B46" s="197"/>
      <c r="D46" s="171"/>
      <c r="R46" s="198"/>
    </row>
    <row r="47" spans="2:18">
      <c r="B47" s="197"/>
      <c r="R47" s="198"/>
    </row>
    <row r="48" spans="2:18">
      <c r="B48" s="197"/>
      <c r="R48" s="198"/>
    </row>
    <row r="49" spans="2:18">
      <c r="B49" s="197"/>
      <c r="R49" s="198"/>
    </row>
    <row r="50" spans="2:18">
      <c r="B50" s="197"/>
      <c r="R50" s="198"/>
    </row>
    <row r="51" spans="2:18">
      <c r="B51" s="197"/>
      <c r="R51" s="198"/>
    </row>
    <row r="52" spans="2:18">
      <c r="B52" s="197"/>
      <c r="R52" s="198"/>
    </row>
    <row r="53" spans="2:18">
      <c r="B53" s="197"/>
      <c r="R53" s="198"/>
    </row>
    <row r="54" spans="2:18">
      <c r="B54" s="197"/>
      <c r="R54" s="198"/>
    </row>
    <row r="55" spans="2:18">
      <c r="B55" s="197"/>
      <c r="R55" s="198"/>
    </row>
    <row r="56" spans="2:18">
      <c r="B56" s="197"/>
      <c r="R56" s="198"/>
    </row>
    <row r="57" spans="2:18" ht="15" thickBot="1">
      <c r="B57" s="197"/>
      <c r="R57" s="198"/>
    </row>
    <row r="58" spans="2:18" ht="15.95" thickBot="1">
      <c r="B58" s="197"/>
      <c r="C58" s="389" t="s">
        <v>27</v>
      </c>
      <c r="D58" s="390"/>
      <c r="E58" s="390"/>
      <c r="F58" s="391"/>
      <c r="H58" s="389" t="s">
        <v>28</v>
      </c>
      <c r="I58" s="390"/>
      <c r="J58" s="390"/>
      <c r="K58" s="391"/>
      <c r="N58" s="389" t="s">
        <v>29</v>
      </c>
      <c r="O58" s="390"/>
      <c r="P58" s="390"/>
      <c r="Q58" s="391"/>
      <c r="R58" s="198"/>
    </row>
    <row r="59" spans="2:18" ht="15.6">
      <c r="B59" s="197"/>
      <c r="C59" s="180"/>
      <c r="D59" s="195" t="s">
        <v>11</v>
      </c>
      <c r="E59" s="195" t="s">
        <v>30</v>
      </c>
      <c r="F59" s="196" t="s">
        <v>31</v>
      </c>
      <c r="H59" s="180"/>
      <c r="I59" s="195" t="s">
        <v>11</v>
      </c>
      <c r="J59" s="195" t="s">
        <v>30</v>
      </c>
      <c r="K59" s="196" t="s">
        <v>31</v>
      </c>
      <c r="N59" s="180"/>
      <c r="O59" s="195" t="s">
        <v>11</v>
      </c>
      <c r="P59" s="195" t="s">
        <v>30</v>
      </c>
      <c r="Q59" s="196" t="s">
        <v>31</v>
      </c>
      <c r="R59" s="198"/>
    </row>
    <row r="60" spans="2:18" ht="15.6">
      <c r="B60" s="197"/>
      <c r="C60" s="183" t="s">
        <v>12</v>
      </c>
      <c r="D60" s="184">
        <f>COUNTIFS('1. Ambulance Arrival &amp; Offload'!D6:D32,"=Universal",'1. Ambulance Arrival &amp; Offload'!E6:E32,"=Achieved")</f>
        <v>0</v>
      </c>
      <c r="E60" s="184">
        <f>COUNTIFS('1. Ambulance Arrival &amp; Offload'!D6:D32,"=Intermediate",'1. Ambulance Arrival &amp; Offload'!E6:E32,"=Achieved")</f>
        <v>0</v>
      </c>
      <c r="F60" s="185">
        <f>COUNTIFS('1. Ambulance Arrival &amp; Offload'!D6:D32,"=Advanced",'1. Ambulance Arrival &amp; Offload'!E6:E32,"=Achieved")</f>
        <v>0</v>
      </c>
      <c r="H60" s="183" t="s">
        <v>12</v>
      </c>
      <c r="I60" s="184">
        <f>COUNTIFS('2. Triage &amp; Registration'!D6:D29,"=Universal",'2. Triage &amp; Registration'!E6:E29,"=Achieved")</f>
        <v>0</v>
      </c>
      <c r="J60" s="184">
        <f>COUNTIFS('2. Triage &amp; Registration'!D6:D29,"=Intermediate",'2. Triage &amp; Registration'!E6:E29,"=Achieved")</f>
        <v>0</v>
      </c>
      <c r="K60" s="185">
        <f>COUNTIFS('2. Triage &amp; Registration'!D6:D29,"=Advanced",'2. Triage &amp; Registration'!E6:E29,"=Achieved")</f>
        <v>0</v>
      </c>
      <c r="N60" s="183" t="s">
        <v>12</v>
      </c>
      <c r="O60" s="184">
        <f>COUNTIFS('3. Physician Initial Assessment'!D6:D30,"=Universal",'3. Physician Initial Assessment'!E6:E30,"=Achieved")</f>
        <v>0</v>
      </c>
      <c r="P60" s="184">
        <f>COUNTIFS('3. Physician Initial Assessment'!D6:D30,"=Intermediate",'3. Physician Initial Assessment'!E6:E30,"=Achieved")</f>
        <v>0</v>
      </c>
      <c r="Q60" s="185">
        <f>COUNTIFS('3. Physician Initial Assessment'!D6:D30,"=Advanced",'3. Physician Initial Assessment'!E6:E30,"=Achieved")</f>
        <v>0</v>
      </c>
      <c r="R60" s="198"/>
    </row>
    <row r="61" spans="2:18" ht="15.6">
      <c r="B61" s="197"/>
      <c r="C61" s="174" t="s">
        <v>14</v>
      </c>
      <c r="D61" s="186">
        <f>COUNTIFS('1. Ambulance Arrival &amp; Offload'!D6:D32,"=Universal",'1. Ambulance Arrival &amp; Offload'!E6:E32,"=In Progress")</f>
        <v>0</v>
      </c>
      <c r="E61" s="186">
        <f>COUNTIFS('1. Ambulance Arrival &amp; Offload'!D6:D32,"=Intermediate",'1. Ambulance Arrival &amp; Offload'!E6:E32,"=In Progress")</f>
        <v>0</v>
      </c>
      <c r="F61" s="187">
        <f>COUNTIFS('1. Ambulance Arrival &amp; Offload'!D6:D32,"=Advanced",'1. Ambulance Arrival &amp; Offload'!E6:E32,"=In Progress")</f>
        <v>0</v>
      </c>
      <c r="H61" s="174" t="s">
        <v>14</v>
      </c>
      <c r="I61" s="186">
        <f>COUNTIFS('2. Triage &amp; Registration'!D6:D29,"=Universal",'2. Triage &amp; Registration'!E6:E29,"=In Progress")</f>
        <v>0</v>
      </c>
      <c r="J61" s="186">
        <f>COUNTIFS('2. Triage &amp; Registration'!D6:D29,"=Intermediate",'2. Triage &amp; Registration'!E6:E29,"=In Progress")</f>
        <v>0</v>
      </c>
      <c r="K61" s="187">
        <f>COUNTIFS('2. Triage &amp; Registration'!D6:D29,"=Advanced",'2. Triage &amp; Registration'!E6:E29,"=In Progress")</f>
        <v>0</v>
      </c>
      <c r="N61" s="174" t="s">
        <v>14</v>
      </c>
      <c r="O61" s="186">
        <f>COUNTIFS('3. Physician Initial Assessment'!D6:D30,"=Universal",'3. Physician Initial Assessment'!E6:E30,"=In Progress")</f>
        <v>0</v>
      </c>
      <c r="P61" s="186">
        <f>COUNTIFS('3. Physician Initial Assessment'!D6:D30,"=Intermediate",'3. Physician Initial Assessment'!E6:E30,"=In Progress")</f>
        <v>0</v>
      </c>
      <c r="Q61" s="187">
        <f>COUNTIFS('3. Physician Initial Assessment'!D6:D30,"=Advanced",'3. Physician Initial Assessment'!E6:E30,"=In Progress")</f>
        <v>0</v>
      </c>
      <c r="R61" s="198"/>
    </row>
    <row r="62" spans="2:18" ht="15.95" thickBot="1">
      <c r="B62" s="197"/>
      <c r="C62" s="175" t="s">
        <v>16</v>
      </c>
      <c r="D62" s="188">
        <f>COUNTIFS('1. Ambulance Arrival &amp; Offload'!D6:D32,"=Universal",'1. Ambulance Arrival &amp; Offload'!E6:E32,"=Opportunity for Improvement")</f>
        <v>0</v>
      </c>
      <c r="E62" s="188">
        <f>COUNTIFS('1. Ambulance Arrival &amp; Offload'!D6:D32,"=Intermediate",'1. Ambulance Arrival &amp; Offload'!E6:E32,"=Opportunity for Improvement")</f>
        <v>0</v>
      </c>
      <c r="F62" s="189">
        <f>COUNTIFS('1. Ambulance Arrival &amp; Offload'!D6:D32,"=Advanced",'1. Ambulance Arrival &amp; Offload'!E6:E32,"=Opportunity for Improvement")</f>
        <v>0</v>
      </c>
      <c r="H62" s="175" t="s">
        <v>16</v>
      </c>
      <c r="I62" s="188">
        <f>COUNTIFS('2. Triage &amp; Registration'!D6:D29,"=Universal",'2. Triage &amp; Registration'!E6:E29,"=Opportunity for Improvement")</f>
        <v>0</v>
      </c>
      <c r="J62" s="188">
        <f>COUNTIFS('2. Triage &amp; Registration'!D6:D29,"=Intermediate",'2. Triage &amp; Registration'!E6:E29,"=Opportunity for Improvement")</f>
        <v>0</v>
      </c>
      <c r="K62" s="189">
        <f>COUNTIFS('2. Triage &amp; Registration'!D6:D29,"=Advanced",'2. Triage &amp; Registration'!E6:E29,"=Opportunity for Improvement")</f>
        <v>0</v>
      </c>
      <c r="N62" s="175" t="s">
        <v>16</v>
      </c>
      <c r="O62" s="188">
        <f>COUNTIFS('3. Physician Initial Assessment'!D6:D30,"=Universal",'3. Physician Initial Assessment'!E6:E30,"=Opportunity for Improvement")</f>
        <v>0</v>
      </c>
      <c r="P62" s="188">
        <f>COUNTIFS('3. Physician Initial Assessment'!D6:D30,"=Intermediate",'3. Physician Initial Assessment'!E6:E30,"=Opportunity for Improvement")</f>
        <v>0</v>
      </c>
      <c r="Q62" s="189">
        <f>COUNTIFS('3. Physician Initial Assessment'!D6:D30,"=Advanced",'3. Physician Initial Assessment'!E6:E30,"=Opportunity for Improvement")</f>
        <v>0</v>
      </c>
      <c r="R62" s="198"/>
    </row>
    <row r="63" spans="2:18">
      <c r="B63" s="197"/>
      <c r="R63" s="198"/>
    </row>
    <row r="64" spans="2:18">
      <c r="B64" s="197"/>
      <c r="R64" s="198"/>
    </row>
    <row r="65" spans="2:18">
      <c r="B65" s="197"/>
      <c r="R65" s="198"/>
    </row>
    <row r="66" spans="2:18">
      <c r="B66" s="197"/>
      <c r="R66" s="198"/>
    </row>
    <row r="67" spans="2:18">
      <c r="B67" s="197"/>
      <c r="R67" s="198"/>
    </row>
    <row r="68" spans="2:18">
      <c r="B68" s="197"/>
      <c r="R68" s="198"/>
    </row>
    <row r="69" spans="2:18">
      <c r="B69" s="197"/>
      <c r="R69" s="198"/>
    </row>
    <row r="70" spans="2:18">
      <c r="B70" s="197"/>
      <c r="R70" s="198"/>
    </row>
    <row r="71" spans="2:18">
      <c r="B71" s="197"/>
      <c r="R71" s="198"/>
    </row>
    <row r="72" spans="2:18">
      <c r="B72" s="197"/>
      <c r="R72" s="198"/>
    </row>
    <row r="73" spans="2:18">
      <c r="B73" s="197"/>
      <c r="R73" s="198"/>
    </row>
    <row r="74" spans="2:18">
      <c r="B74" s="197"/>
      <c r="R74" s="198"/>
    </row>
    <row r="75" spans="2:18">
      <c r="B75" s="197"/>
      <c r="R75" s="198"/>
    </row>
    <row r="76" spans="2:18">
      <c r="B76" s="197"/>
      <c r="R76" s="198"/>
    </row>
    <row r="77" spans="2:18">
      <c r="B77" s="197"/>
      <c r="R77" s="198"/>
    </row>
    <row r="78" spans="2:18">
      <c r="B78" s="197"/>
      <c r="R78" s="198"/>
    </row>
    <row r="79" spans="2:18">
      <c r="B79" s="197"/>
      <c r="R79" s="198"/>
    </row>
    <row r="80" spans="2:18">
      <c r="B80" s="197"/>
      <c r="R80" s="198"/>
    </row>
    <row r="81" spans="2:18">
      <c r="B81" s="197"/>
      <c r="R81" s="198"/>
    </row>
    <row r="82" spans="2:18">
      <c r="B82" s="197"/>
      <c r="R82" s="198"/>
    </row>
    <row r="83" spans="2:18">
      <c r="B83" s="197"/>
      <c r="R83" s="198"/>
    </row>
    <row r="84" spans="2:18" ht="15" thickBot="1">
      <c r="B84" s="197"/>
      <c r="R84" s="198"/>
    </row>
    <row r="85" spans="2:18" ht="15.95" thickBot="1">
      <c r="B85" s="197"/>
      <c r="D85" s="389" t="s">
        <v>32</v>
      </c>
      <c r="E85" s="390"/>
      <c r="F85" s="390"/>
      <c r="G85" s="390"/>
      <c r="H85" s="391"/>
      <c r="J85" s="389" t="s">
        <v>33</v>
      </c>
      <c r="K85" s="390"/>
      <c r="L85" s="390"/>
      <c r="M85" s="390"/>
      <c r="N85" s="391"/>
      <c r="R85" s="198"/>
    </row>
    <row r="86" spans="2:18" ht="15.6">
      <c r="B86" s="197"/>
      <c r="D86" s="441"/>
      <c r="E86" s="442"/>
      <c r="F86" s="195" t="s">
        <v>11</v>
      </c>
      <c r="G86" s="195" t="s">
        <v>30</v>
      </c>
      <c r="H86" s="196" t="s">
        <v>31</v>
      </c>
      <c r="J86" s="441"/>
      <c r="K86" s="442"/>
      <c r="L86" s="181" t="s">
        <v>11</v>
      </c>
      <c r="M86" s="181" t="s">
        <v>30</v>
      </c>
      <c r="N86" s="182" t="s">
        <v>31</v>
      </c>
      <c r="R86" s="198"/>
    </row>
    <row r="87" spans="2:18" ht="15.6">
      <c r="B87" s="197"/>
      <c r="D87" s="443" t="s">
        <v>12</v>
      </c>
      <c r="E87" s="444"/>
      <c r="F87" s="184">
        <f>COUNTIFS('4. Lab, DI &amp; Consults'!D5:D29,"=Universal",'4. Lab, DI &amp; Consults'!E5:E29,"=Achieved")</f>
        <v>0</v>
      </c>
      <c r="G87" s="184">
        <f>COUNTIFS('4. Lab, DI &amp; Consults'!D5:D29,"=Intermediate",'4. Lab, DI &amp; Consults'!E5:E29,"=Achieved")</f>
        <v>0</v>
      </c>
      <c r="H87" s="185">
        <f>COUNTIFS('4. Lab, DI &amp; Consults'!D5:D29,"=Advanced",'4. Lab, DI &amp; Consults'!E5:E29,"=Achieved")</f>
        <v>0</v>
      </c>
      <c r="J87" s="443" t="s">
        <v>12</v>
      </c>
      <c r="K87" s="444"/>
      <c r="L87" s="184">
        <f>COUNTIFS('5. Time Spent in ED'!D7:D55,"=Universal",'5. Time Spent in ED'!E7:E55,"=Achieved")</f>
        <v>0</v>
      </c>
      <c r="M87" s="184">
        <f>COUNTIFS('5. Time Spent in ED'!D7:D55,"=Intermediate",'5. Time Spent in ED'!E7:E55,"=Achieved")</f>
        <v>0</v>
      </c>
      <c r="N87" s="185">
        <f>COUNTIFS('5. Time Spent in ED'!D7:D55,"=Advanced",'5. Time Spent in ED'!E7:E55,"=Achieved")</f>
        <v>0</v>
      </c>
      <c r="R87" s="198"/>
    </row>
    <row r="88" spans="2:18" ht="15.6">
      <c r="B88" s="197"/>
      <c r="D88" s="445" t="s">
        <v>14</v>
      </c>
      <c r="E88" s="446"/>
      <c r="F88" s="186">
        <f>COUNTIFS('4. Lab, DI &amp; Consults'!D5:D29,"=Universal",'4. Lab, DI &amp; Consults'!E5:E29,"=In Progress")</f>
        <v>0</v>
      </c>
      <c r="G88" s="186">
        <f>COUNTIFS('4. Lab, DI &amp; Consults'!D5:D29,"=Intermediate",'4. Lab, DI &amp; Consults'!E5:E29,"=In Progress")</f>
        <v>0</v>
      </c>
      <c r="H88" s="187">
        <f>COUNTIFS('4. Lab, DI &amp; Consults'!D5:D29,"=Advanced",'4. Lab, DI &amp; Consults'!E5:E29,"=In Progress")</f>
        <v>0</v>
      </c>
      <c r="J88" s="445" t="s">
        <v>14</v>
      </c>
      <c r="K88" s="446"/>
      <c r="L88" s="186">
        <f>COUNTIFS('5. Time Spent in ED'!D7:D55,"=Universal",'5. Time Spent in ED'!E7:E55,"=In Progress")</f>
        <v>0</v>
      </c>
      <c r="M88" s="186">
        <f>COUNTIFS('5. Time Spent in ED'!D7:D55,"=Intermediate",'5. Time Spent in ED'!E7:E55,"=In Progress")</f>
        <v>0</v>
      </c>
      <c r="N88" s="187">
        <f>COUNTIFS('5. Time Spent in ED'!D7:D55,"=Advanced",'5. Time Spent in ED'!E7:E55,"=In Progress")</f>
        <v>0</v>
      </c>
      <c r="R88" s="198"/>
    </row>
    <row r="89" spans="2:18" ht="15.95" thickBot="1">
      <c r="B89" s="197"/>
      <c r="D89" s="447" t="s">
        <v>16</v>
      </c>
      <c r="E89" s="448"/>
      <c r="F89" s="188">
        <f>COUNTIFS('4. Lab, DI &amp; Consults'!D5:D29,"=Universal",'4. Lab, DI &amp; Consults'!E5:E29,"=Opportunity for Improvement")</f>
        <v>0</v>
      </c>
      <c r="G89" s="188">
        <f>COUNTIFS('4. Lab, DI &amp; Consults'!D5:D29,"=Intermediate",'4. Lab, DI &amp; Consults'!E5:E29,"=Opportunity for Improvement")</f>
        <v>0</v>
      </c>
      <c r="H89" s="189">
        <f>COUNTIFS('4. Lab, DI &amp; Consults'!D5:D29,"=Advanced",'4. Lab, DI &amp; Consults'!E5:E29,"=Opportunity for Improvement")</f>
        <v>0</v>
      </c>
      <c r="J89" s="447" t="s">
        <v>16</v>
      </c>
      <c r="K89" s="448"/>
      <c r="L89" s="188">
        <f>COUNTIFS('5. Time Spent in ED'!D7:D55,"=Universal",'5. Time Spent in ED'!E7:E55,"=Opportunity for Improvement")</f>
        <v>0</v>
      </c>
      <c r="M89" s="188">
        <f>COUNTIFS('5. Time Spent in ED'!D7:D55,"=Intermediate",'5. Time Spent in ED'!E7:E55,"=Opportunity for Improvement")</f>
        <v>0</v>
      </c>
      <c r="N89" s="189">
        <f>COUNTIFS('5. Time Spent in ED'!D7:D55,"=Advanced",'5. Time Spent in ED'!E7:E55,"=Opportunity for Improvement")</f>
        <v>0</v>
      </c>
      <c r="R89" s="198"/>
    </row>
    <row r="90" spans="2:18">
      <c r="B90" s="197"/>
      <c r="R90" s="198"/>
    </row>
    <row r="91" spans="2:18">
      <c r="B91" s="197"/>
      <c r="R91" s="198"/>
    </row>
    <row r="92" spans="2:18">
      <c r="B92" s="197"/>
      <c r="R92" s="198"/>
    </row>
    <row r="93" spans="2:18" ht="15" thickBot="1">
      <c r="B93" s="200"/>
      <c r="C93" s="201"/>
      <c r="D93" s="201"/>
      <c r="E93" s="201"/>
      <c r="F93" s="201"/>
      <c r="G93" s="201"/>
      <c r="H93" s="201"/>
      <c r="I93" s="201"/>
      <c r="J93" s="201"/>
      <c r="K93" s="201"/>
      <c r="L93" s="201"/>
      <c r="M93" s="201"/>
      <c r="N93" s="201"/>
      <c r="O93" s="201"/>
      <c r="P93" s="201"/>
      <c r="Q93" s="201"/>
      <c r="R93" s="202"/>
    </row>
  </sheetData>
  <sheetProtection algorithmName="SHA-512" hashValue="0JTB0y1CKZpcnjCq/GBXbWlma6jarPbd1dlfSKpw5ZKPIfu6qTkDjYOQ1i1pRq4DMN0C/0/YGFnlv6ZIYigbPg==" saltValue="WhhunTLHU0tkKtevbQ9JQA==" spinCount="100000" sheet="1" selectLockedCells="1" selectUnlockedCells="1"/>
  <mergeCells count="23">
    <mergeCell ref="N58:Q58"/>
    <mergeCell ref="H58:K58"/>
    <mergeCell ref="J89:K89"/>
    <mergeCell ref="J88:K88"/>
    <mergeCell ref="J87:K87"/>
    <mergeCell ref="J86:K86"/>
    <mergeCell ref="J85:N85"/>
    <mergeCell ref="C13:E13"/>
    <mergeCell ref="D89:E89"/>
    <mergeCell ref="D88:E88"/>
    <mergeCell ref="D87:E87"/>
    <mergeCell ref="D86:E86"/>
    <mergeCell ref="D85:H85"/>
    <mergeCell ref="C58:F58"/>
    <mergeCell ref="C9:F9"/>
    <mergeCell ref="C10:F10"/>
    <mergeCell ref="H9:K9"/>
    <mergeCell ref="B5:D5"/>
    <mergeCell ref="C3:Q3"/>
    <mergeCell ref="C8:F8"/>
    <mergeCell ref="H8:K8"/>
    <mergeCell ref="M8:Q8"/>
    <mergeCell ref="H10:K10"/>
  </mergeCells>
  <pageMargins left="0.7" right="0.7"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C94F9-1C59-4854-8DB4-359140D2CA2F}">
  <dimension ref="A1:I163"/>
  <sheetViews>
    <sheetView showGridLines="0" zoomScale="80" zoomScaleNormal="80" workbookViewId="0">
      <selection activeCell="F8" sqref="F8"/>
    </sheetView>
  </sheetViews>
  <sheetFormatPr defaultColWidth="8.5703125" defaultRowHeight="14.45"/>
  <cols>
    <col min="2" max="2" width="6.42578125" customWidth="1"/>
    <col min="3" max="3" width="82.42578125" customWidth="1"/>
    <col min="4" max="4" width="15" customWidth="1"/>
    <col min="5" max="5" width="36.85546875" customWidth="1"/>
    <col min="6" max="6" width="59.85546875" customWidth="1"/>
    <col min="7" max="7" width="46.5703125" customWidth="1"/>
    <col min="13" max="13" width="26" customWidth="1"/>
    <col min="15" max="15" width="17.140625" bestFit="1" customWidth="1"/>
    <col min="16" max="16" width="71" bestFit="1" customWidth="1"/>
  </cols>
  <sheetData>
    <row r="1" spans="1:9" ht="15" thickBot="1">
      <c r="A1" s="440"/>
      <c r="B1" s="440"/>
      <c r="C1" s="440"/>
      <c r="D1" s="440"/>
      <c r="E1" s="440"/>
      <c r="F1" s="440"/>
      <c r="G1" s="440"/>
      <c r="H1" s="359"/>
      <c r="I1" s="359"/>
    </row>
    <row r="2" spans="1:9">
      <c r="A2" s="359"/>
      <c r="B2" s="392" t="s">
        <v>34</v>
      </c>
      <c r="C2" s="393"/>
      <c r="D2" s="393"/>
      <c r="E2" s="393"/>
      <c r="F2" s="393"/>
      <c r="G2" s="394"/>
      <c r="H2" s="359"/>
      <c r="I2" s="359"/>
    </row>
    <row r="3" spans="1:9" ht="15" thickBot="1">
      <c r="A3" s="359"/>
      <c r="B3" s="395"/>
      <c r="C3" s="396"/>
      <c r="D3" s="396"/>
      <c r="E3" s="396"/>
      <c r="F3" s="396"/>
      <c r="G3" s="397"/>
      <c r="H3" s="359"/>
      <c r="I3" s="359"/>
    </row>
    <row r="4" spans="1:9" ht="75" customHeight="1" thickBot="1">
      <c r="A4" s="359"/>
      <c r="B4" s="249" t="s">
        <v>3</v>
      </c>
      <c r="C4" s="250" t="s">
        <v>4</v>
      </c>
      <c r="D4" s="250" t="s">
        <v>5</v>
      </c>
      <c r="E4" s="265" t="s">
        <v>6</v>
      </c>
      <c r="F4" s="266" t="s">
        <v>35</v>
      </c>
      <c r="G4" s="267" t="s">
        <v>36</v>
      </c>
      <c r="H4" s="359"/>
      <c r="I4" s="359"/>
    </row>
    <row r="5" spans="1:9" ht="19.5" customHeight="1" thickBot="1">
      <c r="A5" s="359"/>
      <c r="B5" s="398" t="s">
        <v>37</v>
      </c>
      <c r="C5" s="399"/>
      <c r="D5" s="251"/>
      <c r="E5" s="246"/>
      <c r="F5" s="246"/>
      <c r="G5" s="268"/>
      <c r="H5" s="359"/>
      <c r="I5" s="359"/>
    </row>
    <row r="6" spans="1:9" ht="15.95" thickBot="1">
      <c r="A6" s="359"/>
      <c r="B6" s="407" t="s">
        <v>38</v>
      </c>
      <c r="C6" s="408"/>
      <c r="D6" s="408"/>
      <c r="E6" s="408"/>
      <c r="F6" s="408"/>
      <c r="G6" s="269"/>
      <c r="H6" s="359"/>
      <c r="I6" s="359"/>
    </row>
    <row r="7" spans="1:9" ht="48" customHeight="1">
      <c r="A7" s="359"/>
      <c r="B7" s="20">
        <v>0.1</v>
      </c>
      <c r="C7" s="59" t="s">
        <v>39</v>
      </c>
      <c r="D7" s="59" t="s">
        <v>11</v>
      </c>
      <c r="E7" s="270"/>
      <c r="F7" s="271"/>
      <c r="G7" s="329"/>
      <c r="H7" s="359"/>
      <c r="I7" s="359"/>
    </row>
    <row r="8" spans="1:9" ht="50.45" customHeight="1">
      <c r="A8" s="359"/>
      <c r="B8" s="21">
        <v>0.2</v>
      </c>
      <c r="C8" s="4" t="s">
        <v>40</v>
      </c>
      <c r="D8" s="4" t="s">
        <v>11</v>
      </c>
      <c r="E8" s="272"/>
      <c r="F8" s="330"/>
      <c r="G8" s="331"/>
      <c r="H8" s="359"/>
      <c r="I8" s="359"/>
    </row>
    <row r="9" spans="1:9" ht="30.95">
      <c r="A9" s="359"/>
      <c r="B9" s="22">
        <v>0.3</v>
      </c>
      <c r="C9" s="1" t="s">
        <v>41</v>
      </c>
      <c r="D9" s="1" t="s">
        <v>11</v>
      </c>
      <c r="E9" s="270"/>
      <c r="F9" s="330"/>
      <c r="G9" s="331"/>
      <c r="H9" s="359"/>
      <c r="I9" s="359"/>
    </row>
    <row r="10" spans="1:9" ht="30.95">
      <c r="A10" s="359"/>
      <c r="B10" s="21">
        <v>0.4</v>
      </c>
      <c r="C10" s="4" t="s">
        <v>42</v>
      </c>
      <c r="D10" s="4" t="s">
        <v>11</v>
      </c>
      <c r="E10" s="272"/>
      <c r="F10" s="330"/>
      <c r="G10" s="331"/>
      <c r="H10" s="359"/>
      <c r="I10" s="359"/>
    </row>
    <row r="11" spans="1:9" ht="46.5">
      <c r="A11" s="359"/>
      <c r="B11" s="22">
        <v>0.5</v>
      </c>
      <c r="C11" s="252" t="s">
        <v>43</v>
      </c>
      <c r="D11" s="252" t="s">
        <v>11</v>
      </c>
      <c r="E11" s="270"/>
      <c r="F11" s="330"/>
      <c r="G11" s="331"/>
      <c r="H11" s="359"/>
      <c r="I11" s="359"/>
    </row>
    <row r="12" spans="1:9" ht="31.5" customHeight="1" thickBot="1">
      <c r="A12" s="359"/>
      <c r="B12" s="21">
        <v>0.6</v>
      </c>
      <c r="C12" s="7" t="s">
        <v>44</v>
      </c>
      <c r="D12" s="7" t="s">
        <v>11</v>
      </c>
      <c r="E12" s="272"/>
      <c r="F12" s="330"/>
      <c r="G12" s="331"/>
      <c r="H12" s="359"/>
      <c r="I12" s="359"/>
    </row>
    <row r="13" spans="1:9" ht="15.95" customHeight="1" thickBot="1">
      <c r="A13" s="359"/>
      <c r="B13" s="405" t="s">
        <v>45</v>
      </c>
      <c r="C13" s="406"/>
      <c r="D13" s="406"/>
      <c r="E13" s="406"/>
      <c r="F13" s="406"/>
      <c r="G13" s="273"/>
      <c r="H13" s="359"/>
      <c r="I13" s="359"/>
    </row>
    <row r="14" spans="1:9" ht="46.5">
      <c r="A14" s="359"/>
      <c r="B14" s="350">
        <v>0.7</v>
      </c>
      <c r="C14" s="58" t="s">
        <v>46</v>
      </c>
      <c r="D14" s="58" t="s">
        <v>11</v>
      </c>
      <c r="E14" s="272"/>
      <c r="F14" s="271"/>
      <c r="G14" s="329"/>
      <c r="H14" s="359"/>
      <c r="I14" s="359"/>
    </row>
    <row r="15" spans="1:9" ht="30.95">
      <c r="A15" s="359"/>
      <c r="B15" s="22">
        <v>0.8</v>
      </c>
      <c r="C15" s="1" t="s">
        <v>47</v>
      </c>
      <c r="D15" s="1" t="s">
        <v>11</v>
      </c>
      <c r="E15" s="270"/>
      <c r="F15" s="330"/>
      <c r="G15" s="331"/>
      <c r="H15" s="359"/>
      <c r="I15" s="359"/>
    </row>
    <row r="16" spans="1:9" ht="15.6">
      <c r="A16" s="359"/>
      <c r="B16" s="21">
        <v>0.9</v>
      </c>
      <c r="C16" s="4" t="s">
        <v>48</v>
      </c>
      <c r="D16" s="4" t="s">
        <v>11</v>
      </c>
      <c r="E16" s="272"/>
      <c r="F16" s="330"/>
      <c r="G16" s="331"/>
      <c r="H16" s="359"/>
      <c r="I16" s="359"/>
    </row>
    <row r="17" spans="1:9" ht="36.950000000000003" customHeight="1" thickBot="1">
      <c r="A17" s="359"/>
      <c r="B17" s="349">
        <v>0.1</v>
      </c>
      <c r="C17" s="68" t="s">
        <v>49</v>
      </c>
      <c r="D17" s="68" t="s">
        <v>11</v>
      </c>
      <c r="E17" s="270"/>
      <c r="F17" s="332"/>
      <c r="G17" s="333"/>
      <c r="H17" s="359"/>
      <c r="I17" s="359"/>
    </row>
    <row r="18" spans="1:9" ht="15.6" customHeight="1" thickBot="1">
      <c r="A18" s="359"/>
      <c r="B18" s="403" t="s">
        <v>50</v>
      </c>
      <c r="C18" s="404"/>
      <c r="D18" s="254"/>
      <c r="E18" s="248"/>
      <c r="F18" s="248"/>
      <c r="G18" s="274"/>
      <c r="H18" s="359"/>
      <c r="I18" s="359"/>
    </row>
    <row r="19" spans="1:9" ht="15.6" customHeight="1" thickBot="1">
      <c r="A19" s="359"/>
      <c r="B19" s="405" t="s">
        <v>51</v>
      </c>
      <c r="C19" s="406"/>
      <c r="D19" s="406"/>
      <c r="E19" s="406"/>
      <c r="F19" s="406"/>
      <c r="G19" s="273"/>
      <c r="H19" s="359"/>
      <c r="I19" s="359"/>
    </row>
    <row r="20" spans="1:9" ht="30.95">
      <c r="A20" s="359"/>
      <c r="B20" s="70">
        <v>0.11</v>
      </c>
      <c r="C20" s="58" t="s">
        <v>52</v>
      </c>
      <c r="D20" s="58" t="s">
        <v>11</v>
      </c>
      <c r="E20" s="272"/>
      <c r="F20" s="271"/>
      <c r="G20" s="329"/>
      <c r="H20" s="359"/>
      <c r="I20" s="359"/>
    </row>
    <row r="21" spans="1:9" ht="30.95">
      <c r="A21" s="359"/>
      <c r="B21" s="22">
        <v>0.12</v>
      </c>
      <c r="C21" s="1" t="s">
        <v>53</v>
      </c>
      <c r="D21" s="1" t="s">
        <v>11</v>
      </c>
      <c r="E21" s="270"/>
      <c r="F21" s="330"/>
      <c r="G21" s="331"/>
      <c r="H21" s="359"/>
      <c r="I21" s="359"/>
    </row>
    <row r="22" spans="1:9" ht="46.5">
      <c r="A22" s="359"/>
      <c r="B22" s="21">
        <v>0.13</v>
      </c>
      <c r="C22" s="4" t="s">
        <v>54</v>
      </c>
      <c r="D22" s="4" t="s">
        <v>11</v>
      </c>
      <c r="E22" s="272"/>
      <c r="F22" s="330"/>
      <c r="G22" s="331"/>
      <c r="H22" s="359"/>
      <c r="I22" s="359"/>
    </row>
    <row r="23" spans="1:9" ht="46.5">
      <c r="A23" s="359"/>
      <c r="B23" s="22">
        <v>0.14000000000000001</v>
      </c>
      <c r="C23" s="1" t="s">
        <v>55</v>
      </c>
      <c r="D23" s="1" t="s">
        <v>11</v>
      </c>
      <c r="E23" s="270"/>
      <c r="F23" s="330"/>
      <c r="G23" s="331"/>
      <c r="H23" s="359"/>
      <c r="I23" s="359"/>
    </row>
    <row r="24" spans="1:9" ht="30.95">
      <c r="A24" s="359"/>
      <c r="B24" s="64">
        <v>0.15</v>
      </c>
      <c r="C24" s="4" t="s">
        <v>56</v>
      </c>
      <c r="D24" s="4" t="s">
        <v>11</v>
      </c>
      <c r="E24" s="272"/>
      <c r="F24" s="330"/>
      <c r="G24" s="331"/>
      <c r="H24" s="359"/>
      <c r="I24" s="359"/>
    </row>
    <row r="25" spans="1:9" ht="30.95">
      <c r="A25" s="359"/>
      <c r="B25" s="22">
        <v>0.16</v>
      </c>
      <c r="C25" s="40" t="s">
        <v>57</v>
      </c>
      <c r="D25" s="40" t="s">
        <v>11</v>
      </c>
      <c r="E25" s="270"/>
      <c r="F25" s="330"/>
      <c r="G25" s="331"/>
      <c r="H25" s="359"/>
      <c r="I25" s="359"/>
    </row>
    <row r="26" spans="1:9" ht="30.95">
      <c r="A26" s="359"/>
      <c r="B26" s="23">
        <v>0.17</v>
      </c>
      <c r="C26" s="255" t="s">
        <v>58</v>
      </c>
      <c r="D26" s="255" t="s">
        <v>11</v>
      </c>
      <c r="E26" s="272"/>
      <c r="F26" s="330"/>
      <c r="G26" s="331"/>
      <c r="H26" s="359"/>
      <c r="I26" s="359"/>
    </row>
    <row r="27" spans="1:9" ht="47.1" thickBot="1">
      <c r="A27" s="359"/>
      <c r="B27" s="256">
        <v>0.18</v>
      </c>
      <c r="C27" s="257" t="s">
        <v>59</v>
      </c>
      <c r="D27" s="258" t="s">
        <v>11</v>
      </c>
      <c r="E27" s="270"/>
      <c r="F27" s="339"/>
      <c r="G27" s="340"/>
      <c r="H27" s="359"/>
      <c r="I27" s="359"/>
    </row>
    <row r="28" spans="1:9" ht="15.6" customHeight="1" thickBot="1">
      <c r="A28" s="359"/>
      <c r="B28" s="405" t="s">
        <v>60</v>
      </c>
      <c r="C28" s="406"/>
      <c r="D28" s="253"/>
      <c r="E28" s="247"/>
      <c r="F28" s="247"/>
      <c r="G28" s="273"/>
      <c r="H28" s="359"/>
      <c r="I28" s="359"/>
    </row>
    <row r="29" spans="1:9" ht="30.95">
      <c r="A29" s="359"/>
      <c r="B29" s="57">
        <v>0.19</v>
      </c>
      <c r="C29" s="58" t="s">
        <v>61</v>
      </c>
      <c r="D29" s="58" t="s">
        <v>11</v>
      </c>
      <c r="E29" s="272"/>
      <c r="F29" s="271"/>
      <c r="G29" s="329"/>
      <c r="H29" s="359"/>
      <c r="I29" s="359"/>
    </row>
    <row r="30" spans="1:9" ht="30.95">
      <c r="A30" s="359"/>
      <c r="B30" s="39">
        <v>0.2</v>
      </c>
      <c r="C30" s="40" t="s">
        <v>62</v>
      </c>
      <c r="D30" s="40" t="s">
        <v>11</v>
      </c>
      <c r="E30" s="270"/>
      <c r="F30" s="330"/>
      <c r="G30" s="331"/>
      <c r="H30" s="359"/>
      <c r="I30" s="359"/>
    </row>
    <row r="31" spans="1:9" ht="15.6">
      <c r="A31" s="359"/>
      <c r="B31" s="23">
        <v>0.21</v>
      </c>
      <c r="C31" s="4" t="s">
        <v>63</v>
      </c>
      <c r="D31" s="4" t="s">
        <v>11</v>
      </c>
      <c r="E31" s="272"/>
      <c r="F31" s="330"/>
      <c r="G31" s="331"/>
      <c r="H31" s="359"/>
      <c r="I31" s="359"/>
    </row>
    <row r="32" spans="1:9" ht="31.5" thickBot="1">
      <c r="A32" s="359"/>
      <c r="B32" s="259">
        <v>0.22</v>
      </c>
      <c r="C32" s="260" t="s">
        <v>64</v>
      </c>
      <c r="D32" s="260" t="s">
        <v>11</v>
      </c>
      <c r="E32" s="270"/>
      <c r="F32" s="332"/>
      <c r="G32" s="333"/>
      <c r="H32" s="359"/>
      <c r="I32" s="359"/>
    </row>
    <row r="33" spans="1:9" ht="15.6" customHeight="1" thickBot="1">
      <c r="A33" s="359"/>
      <c r="B33" s="405" t="s">
        <v>65</v>
      </c>
      <c r="C33" s="406"/>
      <c r="D33" s="253"/>
      <c r="E33" s="247"/>
      <c r="F33" s="247"/>
      <c r="G33" s="273"/>
      <c r="H33" s="359"/>
      <c r="I33" s="359"/>
    </row>
    <row r="34" spans="1:9" ht="30.95">
      <c r="A34" s="359"/>
      <c r="B34" s="57">
        <v>0.23</v>
      </c>
      <c r="C34" s="58" t="s">
        <v>66</v>
      </c>
      <c r="D34" s="58" t="s">
        <v>11</v>
      </c>
      <c r="E34" s="272"/>
      <c r="F34" s="271"/>
      <c r="G34" s="329"/>
      <c r="H34" s="359"/>
      <c r="I34" s="359"/>
    </row>
    <row r="35" spans="1:9" ht="30.95">
      <c r="A35" s="359"/>
      <c r="B35" s="39">
        <v>0.24</v>
      </c>
      <c r="C35" s="40" t="s">
        <v>67</v>
      </c>
      <c r="D35" s="40" t="s">
        <v>11</v>
      </c>
      <c r="E35" s="270"/>
      <c r="F35" s="330"/>
      <c r="G35" s="331"/>
      <c r="H35" s="359"/>
      <c r="I35" s="359"/>
    </row>
    <row r="36" spans="1:9" ht="15.6">
      <c r="A36" s="359"/>
      <c r="B36" s="23">
        <v>0.25</v>
      </c>
      <c r="C36" s="4" t="s">
        <v>68</v>
      </c>
      <c r="D36" s="4" t="s">
        <v>11</v>
      </c>
      <c r="E36" s="272"/>
      <c r="F36" s="330"/>
      <c r="G36" s="331"/>
      <c r="H36" s="359"/>
      <c r="I36" s="359"/>
    </row>
    <row r="37" spans="1:9" ht="31.5" thickBot="1">
      <c r="A37" s="359"/>
      <c r="B37" s="259">
        <v>0.26</v>
      </c>
      <c r="C37" s="260" t="s">
        <v>69</v>
      </c>
      <c r="D37" s="261" t="s">
        <v>11</v>
      </c>
      <c r="E37" s="270"/>
      <c r="F37" s="332"/>
      <c r="G37" s="333"/>
      <c r="H37" s="359"/>
      <c r="I37" s="359"/>
    </row>
    <row r="38" spans="1:9" ht="15.6" customHeight="1" thickBot="1">
      <c r="A38" s="359"/>
      <c r="B38" s="403" t="s">
        <v>70</v>
      </c>
      <c r="C38" s="404"/>
      <c r="D38" s="254"/>
      <c r="E38" s="248"/>
      <c r="F38" s="248"/>
      <c r="G38" s="274"/>
      <c r="H38" s="359"/>
      <c r="I38" s="359"/>
    </row>
    <row r="39" spans="1:9" ht="15.6" customHeight="1" thickBot="1">
      <c r="A39" s="359"/>
      <c r="B39" s="405" t="s">
        <v>71</v>
      </c>
      <c r="C39" s="406"/>
      <c r="D39" s="406"/>
      <c r="E39" s="406"/>
      <c r="F39" s="406"/>
      <c r="G39" s="273"/>
      <c r="H39" s="359"/>
      <c r="I39" s="359"/>
    </row>
    <row r="40" spans="1:9" ht="30.95">
      <c r="A40" s="359"/>
      <c r="B40" s="57">
        <v>0.27</v>
      </c>
      <c r="C40" s="58" t="s">
        <v>72</v>
      </c>
      <c r="D40" s="58" t="s">
        <v>11</v>
      </c>
      <c r="E40" s="272"/>
      <c r="F40" s="271"/>
      <c r="G40" s="329"/>
      <c r="H40" s="359"/>
      <c r="I40" s="359"/>
    </row>
    <row r="41" spans="1:9" ht="31.5" thickBot="1">
      <c r="A41" s="359"/>
      <c r="B41" s="259">
        <v>0.28000000000000003</v>
      </c>
      <c r="C41" s="260" t="s">
        <v>73</v>
      </c>
      <c r="D41" s="260" t="s">
        <v>11</v>
      </c>
      <c r="E41" s="270"/>
      <c r="F41" s="332"/>
      <c r="G41" s="333"/>
      <c r="H41" s="359"/>
      <c r="I41" s="359"/>
    </row>
    <row r="42" spans="1:9" ht="15.6" customHeight="1" thickBot="1">
      <c r="A42" s="359"/>
      <c r="B42" s="405" t="s">
        <v>74</v>
      </c>
      <c r="C42" s="406"/>
      <c r="D42" s="406"/>
      <c r="E42" s="406"/>
      <c r="F42" s="406"/>
      <c r="G42" s="273"/>
      <c r="H42" s="359"/>
      <c r="I42" s="359"/>
    </row>
    <row r="43" spans="1:9" ht="32.1" customHeight="1">
      <c r="A43" s="359"/>
      <c r="B43" s="57">
        <v>0.28999999999999998</v>
      </c>
      <c r="C43" s="262" t="s">
        <v>75</v>
      </c>
      <c r="D43" s="262" t="s">
        <v>11</v>
      </c>
      <c r="E43" s="272"/>
      <c r="F43" s="271"/>
      <c r="G43" s="329"/>
      <c r="H43" s="359"/>
      <c r="I43" s="359"/>
    </row>
    <row r="44" spans="1:9" ht="15.6">
      <c r="A44" s="359"/>
      <c r="B44" s="39">
        <v>0.3</v>
      </c>
      <c r="C44" s="40" t="s">
        <v>76</v>
      </c>
      <c r="D44" s="40" t="s">
        <v>11</v>
      </c>
      <c r="E44" s="270"/>
      <c r="F44" s="330"/>
      <c r="G44" s="331"/>
      <c r="H44" s="359"/>
      <c r="I44" s="359"/>
    </row>
    <row r="45" spans="1:9" ht="30.95">
      <c r="A45" s="359"/>
      <c r="B45" s="23">
        <v>0.31</v>
      </c>
      <c r="C45" s="38" t="s">
        <v>77</v>
      </c>
      <c r="D45" s="38" t="s">
        <v>11</v>
      </c>
      <c r="E45" s="272"/>
      <c r="F45" s="330"/>
      <c r="G45" s="331"/>
      <c r="H45" s="359"/>
      <c r="I45" s="359"/>
    </row>
    <row r="46" spans="1:9" ht="31.5" thickBot="1">
      <c r="A46" s="359"/>
      <c r="B46" s="259">
        <v>0.32</v>
      </c>
      <c r="C46" s="260" t="s">
        <v>78</v>
      </c>
      <c r="D46" s="260" t="s">
        <v>11</v>
      </c>
      <c r="E46" s="270"/>
      <c r="F46" s="332"/>
      <c r="G46" s="333"/>
      <c r="H46" s="359"/>
      <c r="I46" s="359"/>
    </row>
    <row r="47" spans="1:9" ht="15.6" customHeight="1" thickBot="1">
      <c r="A47" s="359"/>
      <c r="B47" s="403" t="s">
        <v>79</v>
      </c>
      <c r="C47" s="404"/>
      <c r="D47" s="254"/>
      <c r="E47" s="248"/>
      <c r="F47" s="248"/>
      <c r="G47" s="274"/>
      <c r="H47" s="359"/>
      <c r="I47" s="359"/>
    </row>
    <row r="48" spans="1:9" ht="15.6" customHeight="1" thickBot="1">
      <c r="A48" s="359"/>
      <c r="B48" s="405" t="s">
        <v>80</v>
      </c>
      <c r="C48" s="406"/>
      <c r="D48" s="253"/>
      <c r="E48" s="247"/>
      <c r="F48" s="247"/>
      <c r="G48" s="273"/>
      <c r="H48" s="359"/>
      <c r="I48" s="359"/>
    </row>
    <row r="49" spans="1:9" ht="30.95">
      <c r="A49" s="359"/>
      <c r="B49" s="57">
        <v>0.33</v>
      </c>
      <c r="C49" s="58" t="s">
        <v>81</v>
      </c>
      <c r="D49" s="58" t="s">
        <v>11</v>
      </c>
      <c r="E49" s="272"/>
      <c r="F49" s="271"/>
      <c r="G49" s="329"/>
      <c r="H49" s="359"/>
      <c r="I49" s="359"/>
    </row>
    <row r="50" spans="1:9" ht="30.95">
      <c r="A50" s="359"/>
      <c r="B50" s="39">
        <v>0.34</v>
      </c>
      <c r="C50" s="41" t="s">
        <v>82</v>
      </c>
      <c r="D50" s="41" t="s">
        <v>11</v>
      </c>
      <c r="E50" s="270"/>
      <c r="F50" s="330"/>
      <c r="G50" s="331"/>
      <c r="H50" s="359"/>
      <c r="I50" s="359"/>
    </row>
    <row r="51" spans="1:9" ht="39.75" customHeight="1">
      <c r="A51" s="359"/>
      <c r="B51" s="23">
        <v>0.35</v>
      </c>
      <c r="C51" s="4" t="s">
        <v>83</v>
      </c>
      <c r="D51" s="4" t="s">
        <v>11</v>
      </c>
      <c r="E51" s="272"/>
      <c r="F51" s="330"/>
      <c r="G51" s="331"/>
      <c r="H51" s="359"/>
      <c r="I51" s="359"/>
    </row>
    <row r="52" spans="1:9" ht="30.95">
      <c r="A52" s="359"/>
      <c r="B52" s="39">
        <v>0.36</v>
      </c>
      <c r="C52" s="40" t="s">
        <v>84</v>
      </c>
      <c r="D52" s="40" t="s">
        <v>11</v>
      </c>
      <c r="E52" s="270"/>
      <c r="F52" s="330"/>
      <c r="G52" s="331"/>
      <c r="H52" s="359"/>
      <c r="I52" s="359"/>
    </row>
    <row r="53" spans="1:9" ht="15.6">
      <c r="A53" s="359"/>
      <c r="B53" s="23">
        <v>0.37</v>
      </c>
      <c r="C53" s="4" t="s">
        <v>85</v>
      </c>
      <c r="D53" s="4" t="s">
        <v>11</v>
      </c>
      <c r="E53" s="272"/>
      <c r="F53" s="330"/>
      <c r="G53" s="331"/>
      <c r="H53" s="359"/>
      <c r="I53" s="359"/>
    </row>
    <row r="54" spans="1:9" ht="31.5" thickBot="1">
      <c r="A54" s="359"/>
      <c r="B54" s="259">
        <v>0.38</v>
      </c>
      <c r="C54" s="260" t="s">
        <v>86</v>
      </c>
      <c r="D54" s="260" t="s">
        <v>11</v>
      </c>
      <c r="E54" s="270"/>
      <c r="F54" s="332"/>
      <c r="G54" s="333"/>
      <c r="H54" s="359"/>
      <c r="I54" s="359"/>
    </row>
    <row r="55" spans="1:9" ht="15.6" customHeight="1" thickBot="1">
      <c r="A55" s="359"/>
      <c r="B55" s="405" t="s">
        <v>87</v>
      </c>
      <c r="C55" s="406"/>
      <c r="D55" s="253"/>
      <c r="E55" s="247"/>
      <c r="F55" s="247"/>
      <c r="G55" s="273"/>
      <c r="H55" s="359"/>
      <c r="I55" s="359"/>
    </row>
    <row r="56" spans="1:9" ht="15.6">
      <c r="A56" s="359"/>
      <c r="B56" s="57">
        <v>0.39</v>
      </c>
      <c r="C56" s="58" t="s">
        <v>88</v>
      </c>
      <c r="D56" s="58" t="s">
        <v>11</v>
      </c>
      <c r="E56" s="272"/>
      <c r="F56" s="271"/>
      <c r="G56" s="329"/>
      <c r="H56" s="359"/>
      <c r="I56" s="359"/>
    </row>
    <row r="57" spans="1:9" ht="15.6">
      <c r="A57" s="359"/>
      <c r="B57" s="39">
        <v>0.4</v>
      </c>
      <c r="C57" s="41" t="s">
        <v>89</v>
      </c>
      <c r="D57" s="41" t="s">
        <v>11</v>
      </c>
      <c r="E57" s="270"/>
      <c r="F57" s="330"/>
      <c r="G57" s="331"/>
      <c r="H57" s="359"/>
      <c r="I57" s="359"/>
    </row>
    <row r="58" spans="1:9" ht="15.95" thickBot="1">
      <c r="A58" s="359"/>
      <c r="B58" s="263">
        <v>0.41</v>
      </c>
      <c r="C58" s="264" t="s">
        <v>90</v>
      </c>
      <c r="D58" s="264" t="s">
        <v>11</v>
      </c>
      <c r="E58" s="275"/>
      <c r="F58" s="336"/>
      <c r="G58" s="337"/>
      <c r="H58" s="359"/>
      <c r="I58" s="359"/>
    </row>
    <row r="59" spans="1:9" ht="15.6" customHeight="1">
      <c r="A59" s="359"/>
      <c r="B59" s="400"/>
      <c r="C59" s="400"/>
      <c r="D59" s="400"/>
      <c r="E59" s="400"/>
      <c r="F59" s="400"/>
      <c r="G59" s="400"/>
      <c r="H59" s="359"/>
      <c r="I59" s="359"/>
    </row>
    <row r="60" spans="1:9" ht="15.6" customHeight="1">
      <c r="A60" s="359"/>
      <c r="B60" s="400"/>
      <c r="C60" s="400"/>
      <c r="D60" s="400"/>
      <c r="E60" s="400"/>
      <c r="F60" s="400"/>
      <c r="G60" s="400"/>
      <c r="H60" s="359"/>
      <c r="I60" s="359"/>
    </row>
    <row r="61" spans="1:9" ht="15.6">
      <c r="A61" s="359"/>
      <c r="B61" s="33"/>
      <c r="C61" s="224" t="s">
        <v>91</v>
      </c>
      <c r="D61" s="224"/>
      <c r="E61" s="30"/>
      <c r="F61" s="32"/>
      <c r="G61" s="32"/>
    </row>
    <row r="62" spans="1:9" ht="15.6">
      <c r="A62" s="359"/>
      <c r="B62" s="28"/>
      <c r="C62" s="224">
        <f>COUNTIF(E7:E58,"Achieved")</f>
        <v>0</v>
      </c>
      <c r="D62" s="224"/>
      <c r="E62" s="30"/>
      <c r="F62" s="32"/>
      <c r="G62" s="32"/>
    </row>
    <row r="63" spans="1:9" ht="15.6">
      <c r="A63" s="359"/>
      <c r="B63" s="33"/>
      <c r="C63" s="224">
        <f>COUNTIF(E7:E58,"In Progress")</f>
        <v>0</v>
      </c>
      <c r="D63" s="224"/>
      <c r="E63" s="30"/>
      <c r="F63" s="32"/>
      <c r="G63" s="32"/>
    </row>
    <row r="64" spans="1:9" ht="15.6">
      <c r="A64" s="359"/>
      <c r="B64" s="28"/>
      <c r="C64" s="224">
        <f>COUNTIF(E8:E59,"Opportunity for Improvement")</f>
        <v>0</v>
      </c>
      <c r="D64" s="224"/>
      <c r="E64" s="30"/>
      <c r="F64" s="32"/>
      <c r="G64" s="32"/>
    </row>
    <row r="65" spans="1:7" ht="15.6">
      <c r="A65" s="359"/>
      <c r="B65" s="33"/>
      <c r="C65" s="224"/>
      <c r="D65" s="224"/>
      <c r="E65" s="30"/>
      <c r="F65" s="32"/>
      <c r="G65" s="32"/>
    </row>
    <row r="66" spans="1:7" ht="15.6">
      <c r="A66" s="359"/>
      <c r="B66" s="28"/>
      <c r="C66" s="29"/>
      <c r="D66" s="29"/>
      <c r="E66" s="30"/>
      <c r="F66" s="32"/>
      <c r="G66" s="32"/>
    </row>
    <row r="67" spans="1:7" ht="15.6">
      <c r="A67" s="359"/>
      <c r="B67" s="33"/>
      <c r="C67" s="34"/>
      <c r="D67" s="34"/>
      <c r="E67" s="30"/>
      <c r="F67" s="32"/>
      <c r="G67" s="32"/>
    </row>
    <row r="68" spans="1:7" ht="15.6">
      <c r="A68" s="359"/>
      <c r="B68" s="28"/>
      <c r="C68" s="29"/>
      <c r="D68" s="29"/>
      <c r="E68" s="30"/>
      <c r="F68" s="32"/>
      <c r="G68" s="32"/>
    </row>
    <row r="69" spans="1:7" ht="15.6">
      <c r="A69" s="359"/>
      <c r="B69" s="35"/>
      <c r="C69" s="34"/>
      <c r="D69" s="34"/>
      <c r="E69" s="30"/>
      <c r="F69" s="32"/>
      <c r="G69" s="32"/>
    </row>
    <row r="70" spans="1:7" ht="15.6">
      <c r="A70" s="359"/>
      <c r="B70" s="28"/>
      <c r="C70" s="29"/>
      <c r="D70" s="29"/>
      <c r="E70" s="30"/>
      <c r="F70" s="32"/>
      <c r="G70" s="32"/>
    </row>
    <row r="71" spans="1:7" ht="15.6">
      <c r="A71" s="359"/>
      <c r="B71" s="33"/>
      <c r="C71" s="34"/>
      <c r="D71" s="34"/>
      <c r="E71" s="30"/>
      <c r="F71" s="32"/>
      <c r="G71" s="32"/>
    </row>
    <row r="72" spans="1:7" ht="15.6">
      <c r="A72" s="359"/>
      <c r="B72" s="28"/>
      <c r="C72" s="29"/>
      <c r="D72" s="29"/>
      <c r="E72" s="30"/>
      <c r="F72" s="32"/>
      <c r="G72" s="32"/>
    </row>
    <row r="73" spans="1:7" ht="15.6">
      <c r="A73" s="359"/>
      <c r="B73" s="33"/>
      <c r="C73" s="34"/>
      <c r="D73" s="34"/>
      <c r="E73" s="30"/>
      <c r="F73" s="32"/>
      <c r="G73" s="32"/>
    </row>
    <row r="74" spans="1:7" ht="15.6">
      <c r="A74" s="359"/>
      <c r="B74" s="28"/>
      <c r="C74" s="29"/>
      <c r="D74" s="29"/>
      <c r="E74" s="30"/>
      <c r="F74" s="32"/>
      <c r="G74" s="32"/>
    </row>
    <row r="75" spans="1:7" ht="15.6">
      <c r="A75" s="359"/>
      <c r="B75" s="33"/>
      <c r="C75" s="34"/>
      <c r="D75" s="34"/>
      <c r="E75" s="30"/>
      <c r="F75" s="32"/>
      <c r="G75" s="32"/>
    </row>
    <row r="76" spans="1:7" ht="15.6">
      <c r="A76" s="359"/>
      <c r="B76" s="28"/>
      <c r="C76" s="29"/>
      <c r="D76" s="29"/>
      <c r="E76" s="30"/>
      <c r="F76" s="32"/>
      <c r="G76" s="32"/>
    </row>
    <row r="77" spans="1:7" ht="15.6">
      <c r="A77" s="359"/>
      <c r="B77" s="33"/>
      <c r="C77" s="34"/>
      <c r="D77" s="34"/>
      <c r="E77" s="30"/>
      <c r="F77" s="32"/>
      <c r="G77" s="32"/>
    </row>
    <row r="78" spans="1:7" ht="15.6">
      <c r="A78" s="359"/>
      <c r="B78" s="28"/>
      <c r="C78" s="29"/>
      <c r="D78" s="29"/>
      <c r="E78" s="30"/>
      <c r="F78" s="32"/>
      <c r="G78" s="32"/>
    </row>
    <row r="79" spans="1:7" ht="15.6">
      <c r="A79" s="359"/>
      <c r="B79" s="35"/>
      <c r="C79" s="34"/>
      <c r="D79" s="34"/>
      <c r="E79" s="30"/>
      <c r="F79" s="32"/>
      <c r="G79" s="32"/>
    </row>
    <row r="80" spans="1:7" ht="15.6">
      <c r="A80" s="359"/>
      <c r="B80" s="401"/>
      <c r="C80" s="401"/>
      <c r="D80" s="27"/>
      <c r="E80" s="27"/>
      <c r="F80" s="27"/>
      <c r="G80" s="27"/>
    </row>
    <row r="81" spans="1:7" ht="15.6">
      <c r="A81" s="359"/>
      <c r="B81" s="28"/>
      <c r="C81" s="26"/>
      <c r="D81" s="26"/>
      <c r="E81" s="31"/>
      <c r="F81" s="32"/>
      <c r="G81" s="32"/>
    </row>
    <row r="82" spans="1:7" ht="15.6">
      <c r="A82" s="359"/>
      <c r="B82" s="33"/>
      <c r="C82" s="36"/>
      <c r="D82" s="36"/>
      <c r="E82" s="31"/>
      <c r="F82" s="32"/>
      <c r="G82" s="32"/>
    </row>
    <row r="83" spans="1:7" ht="15.6">
      <c r="A83" s="359"/>
      <c r="B83" s="28"/>
      <c r="C83" s="26"/>
      <c r="D83" s="26"/>
      <c r="E83" s="31"/>
      <c r="F83" s="32"/>
      <c r="G83" s="32"/>
    </row>
    <row r="84" spans="1:7" ht="15.6">
      <c r="A84" s="359"/>
      <c r="B84" s="33"/>
      <c r="C84" s="36"/>
      <c r="D84" s="36"/>
      <c r="E84" s="31"/>
      <c r="F84" s="32"/>
      <c r="G84" s="32"/>
    </row>
    <row r="85" spans="1:7" ht="15.6">
      <c r="A85" s="359"/>
      <c r="B85" s="28"/>
      <c r="C85" s="36"/>
      <c r="D85" s="36"/>
      <c r="E85" s="31"/>
      <c r="F85" s="32"/>
      <c r="G85" s="32"/>
    </row>
    <row r="86" spans="1:7" ht="15.6">
      <c r="A86" s="359"/>
      <c r="B86" s="33"/>
      <c r="C86" s="36"/>
      <c r="D86" s="36"/>
      <c r="E86" s="31"/>
      <c r="F86" s="32"/>
      <c r="G86" s="32"/>
    </row>
    <row r="87" spans="1:7" ht="15.6">
      <c r="A87" s="359"/>
      <c r="B87" s="28"/>
      <c r="C87" s="26"/>
      <c r="D87" s="26"/>
      <c r="E87" s="31"/>
      <c r="F87" s="32"/>
      <c r="G87" s="32"/>
    </row>
    <row r="88" spans="1:7" ht="15.95" customHeight="1">
      <c r="A88" s="359"/>
      <c r="B88" s="33"/>
      <c r="C88" s="36"/>
      <c r="D88" s="36"/>
      <c r="E88" s="31"/>
      <c r="F88" s="32"/>
      <c r="G88" s="32"/>
    </row>
    <row r="89" spans="1:7" ht="15.6">
      <c r="A89" s="359"/>
      <c r="B89" s="28"/>
      <c r="C89" s="26"/>
      <c r="D89" s="26"/>
      <c r="E89" s="31"/>
      <c r="F89" s="32"/>
      <c r="G89" s="32"/>
    </row>
    <row r="90" spans="1:7" ht="15.6">
      <c r="A90" s="359"/>
      <c r="B90" s="35"/>
      <c r="C90" s="36"/>
      <c r="D90" s="36"/>
      <c r="E90" s="31"/>
      <c r="F90" s="32"/>
      <c r="G90" s="32"/>
    </row>
    <row r="91" spans="1:7" ht="15.6">
      <c r="A91" s="359"/>
      <c r="B91" s="28"/>
      <c r="C91" s="26"/>
      <c r="D91" s="26"/>
      <c r="E91" s="31"/>
      <c r="F91" s="32"/>
      <c r="G91" s="32"/>
    </row>
    <row r="92" spans="1:7" ht="15.6">
      <c r="A92" s="359"/>
      <c r="B92" s="33"/>
      <c r="C92" s="36"/>
      <c r="D92" s="36"/>
      <c r="E92" s="31"/>
      <c r="F92" s="32"/>
      <c r="G92" s="32"/>
    </row>
    <row r="93" spans="1:7" ht="15.6">
      <c r="A93" s="359"/>
      <c r="B93" s="28"/>
      <c r="C93" s="26"/>
      <c r="D93" s="26"/>
      <c r="E93" s="31"/>
      <c r="F93" s="32"/>
      <c r="G93" s="32"/>
    </row>
    <row r="94" spans="1:7" ht="15.6">
      <c r="A94" s="359"/>
      <c r="B94" s="33"/>
      <c r="C94" s="36"/>
      <c r="D94" s="36"/>
      <c r="E94" s="31"/>
      <c r="F94" s="32"/>
      <c r="G94" s="32"/>
    </row>
    <row r="95" spans="1:7" ht="15.6">
      <c r="A95" s="359"/>
      <c r="B95" s="28"/>
      <c r="C95" s="26"/>
      <c r="D95" s="26"/>
      <c r="E95" s="31"/>
      <c r="F95" s="32"/>
      <c r="G95" s="32"/>
    </row>
    <row r="96" spans="1:7" ht="15.6">
      <c r="A96" s="359"/>
      <c r="B96" s="33"/>
      <c r="C96" s="36"/>
      <c r="D96" s="36"/>
      <c r="E96" s="31"/>
      <c r="F96" s="32"/>
      <c r="G96" s="32"/>
    </row>
    <row r="97" spans="1:7" ht="15.6">
      <c r="A97" s="359"/>
      <c r="B97" s="28"/>
      <c r="C97" s="26"/>
      <c r="D97" s="26"/>
      <c r="E97" s="31"/>
      <c r="F97" s="32"/>
      <c r="G97" s="32"/>
    </row>
    <row r="98" spans="1:7" ht="15.6">
      <c r="A98" s="359"/>
      <c r="B98" s="33"/>
      <c r="C98" s="36"/>
      <c r="D98" s="36"/>
      <c r="E98" s="31"/>
      <c r="F98" s="32"/>
      <c r="G98" s="32"/>
    </row>
    <row r="99" spans="1:7" ht="15.6">
      <c r="A99" s="359"/>
      <c r="B99" s="28"/>
      <c r="C99" s="26"/>
      <c r="D99" s="26"/>
      <c r="E99" s="31"/>
      <c r="F99" s="32"/>
      <c r="G99" s="32"/>
    </row>
    <row r="100" spans="1:7" ht="15.6">
      <c r="A100" s="359"/>
      <c r="B100" s="37"/>
      <c r="C100" s="26"/>
      <c r="D100" s="26"/>
      <c r="E100" s="31"/>
      <c r="F100" s="32"/>
      <c r="G100" s="32"/>
    </row>
    <row r="101" spans="1:7" ht="15.6">
      <c r="A101" s="359"/>
      <c r="B101" s="33"/>
      <c r="C101" s="36"/>
      <c r="D101" s="36"/>
      <c r="E101" s="31"/>
      <c r="F101" s="32"/>
      <c r="G101" s="32"/>
    </row>
    <row r="102" spans="1:7" ht="15.6">
      <c r="A102" s="359"/>
      <c r="B102" s="28"/>
      <c r="C102" s="26"/>
      <c r="D102" s="26"/>
      <c r="E102" s="31"/>
      <c r="F102" s="32"/>
      <c r="G102" s="32"/>
    </row>
    <row r="103" spans="1:7" ht="15.6">
      <c r="A103" s="359"/>
      <c r="B103" s="401"/>
      <c r="C103" s="401"/>
      <c r="D103" s="27"/>
      <c r="E103" s="27"/>
      <c r="F103" s="27"/>
      <c r="G103" s="27"/>
    </row>
    <row r="104" spans="1:7" ht="15.6">
      <c r="A104" s="359"/>
      <c r="B104" s="28"/>
      <c r="C104" s="26"/>
      <c r="D104" s="26"/>
      <c r="E104" s="31"/>
      <c r="F104" s="31"/>
      <c r="G104" s="31"/>
    </row>
    <row r="105" spans="1:7" ht="15.6">
      <c r="A105" s="359"/>
      <c r="B105" s="33"/>
      <c r="C105" s="36"/>
      <c r="D105" s="36"/>
      <c r="E105" s="31"/>
      <c r="F105" s="31"/>
      <c r="G105" s="31"/>
    </row>
    <row r="106" spans="1:7" ht="15.6">
      <c r="A106" s="359"/>
      <c r="B106" s="28"/>
      <c r="C106" s="26"/>
      <c r="D106" s="26"/>
      <c r="E106" s="31"/>
      <c r="F106" s="31"/>
      <c r="G106" s="31"/>
    </row>
    <row r="107" spans="1:7" ht="15.6">
      <c r="A107" s="359"/>
      <c r="B107" s="33"/>
      <c r="C107" s="36"/>
      <c r="D107" s="36"/>
      <c r="E107" s="31"/>
      <c r="F107" s="31"/>
      <c r="G107" s="31"/>
    </row>
    <row r="108" spans="1:7" ht="15.6">
      <c r="A108" s="359"/>
      <c r="B108" s="28"/>
      <c r="C108" s="26"/>
      <c r="D108" s="26"/>
      <c r="E108" s="31"/>
      <c r="F108" s="31"/>
      <c r="G108" s="31"/>
    </row>
    <row r="109" spans="1:7" ht="15.6">
      <c r="A109" s="359"/>
      <c r="B109" s="33"/>
      <c r="C109" s="36"/>
      <c r="D109" s="36"/>
      <c r="E109" s="31"/>
      <c r="F109" s="31"/>
      <c r="G109" s="31"/>
    </row>
    <row r="110" spans="1:7" ht="15.6">
      <c r="A110" s="359"/>
      <c r="B110" s="28"/>
      <c r="C110" s="26"/>
      <c r="D110" s="26"/>
      <c r="E110" s="31"/>
      <c r="F110" s="31"/>
      <c r="G110" s="31"/>
    </row>
    <row r="111" spans="1:7" ht="15.6">
      <c r="A111" s="359"/>
      <c r="B111" s="33"/>
      <c r="C111" s="36"/>
      <c r="D111" s="36"/>
      <c r="E111" s="31"/>
      <c r="F111" s="31"/>
      <c r="G111" s="31"/>
    </row>
    <row r="112" spans="1:7" ht="15.6">
      <c r="A112" s="359"/>
      <c r="B112" s="28"/>
      <c r="C112" s="26"/>
      <c r="D112" s="26"/>
      <c r="E112" s="31"/>
      <c r="F112" s="31"/>
      <c r="G112" s="31"/>
    </row>
    <row r="113" spans="1:7" ht="15.6">
      <c r="A113" s="359"/>
      <c r="B113" s="35"/>
      <c r="C113" s="36"/>
      <c r="D113" s="36"/>
      <c r="E113" s="31"/>
      <c r="F113" s="31"/>
      <c r="G113" s="31"/>
    </row>
    <row r="114" spans="1:7" ht="15.6">
      <c r="A114" s="359"/>
      <c r="B114" s="28"/>
      <c r="C114" s="26"/>
      <c r="D114" s="26"/>
      <c r="E114" s="31"/>
      <c r="F114" s="31"/>
      <c r="G114" s="31"/>
    </row>
    <row r="115" spans="1:7" ht="15.6">
      <c r="A115" s="359"/>
      <c r="B115" s="33"/>
      <c r="C115" s="36"/>
      <c r="D115" s="36"/>
      <c r="E115" s="31"/>
      <c r="F115" s="31"/>
      <c r="G115" s="31"/>
    </row>
    <row r="116" spans="1:7" ht="15.6">
      <c r="A116" s="359"/>
      <c r="B116" s="28"/>
      <c r="C116" s="26"/>
      <c r="D116" s="26"/>
      <c r="E116" s="31"/>
      <c r="F116" s="31"/>
      <c r="G116" s="31"/>
    </row>
    <row r="117" spans="1:7" ht="15.6">
      <c r="A117" s="359"/>
      <c r="B117" s="33"/>
      <c r="C117" s="36"/>
      <c r="D117" s="36"/>
      <c r="E117" s="31"/>
      <c r="F117" s="31"/>
      <c r="G117" s="31"/>
    </row>
    <row r="118" spans="1:7" ht="15.6">
      <c r="A118" s="359"/>
      <c r="B118" s="28"/>
      <c r="C118" s="26"/>
      <c r="D118" s="26"/>
      <c r="E118" s="31"/>
      <c r="F118" s="31"/>
      <c r="G118" s="31"/>
    </row>
    <row r="119" spans="1:7" ht="15.6">
      <c r="A119" s="359"/>
      <c r="B119" s="33"/>
      <c r="C119" s="36"/>
      <c r="D119" s="36"/>
      <c r="E119" s="31"/>
      <c r="F119" s="31"/>
      <c r="G119" s="31"/>
    </row>
    <row r="120" spans="1:7" ht="15.6">
      <c r="A120" s="359"/>
      <c r="B120" s="28"/>
      <c r="C120" s="26"/>
      <c r="D120" s="26"/>
      <c r="E120" s="31"/>
      <c r="F120" s="31"/>
      <c r="G120" s="31"/>
    </row>
    <row r="121" spans="1:7" ht="15.6">
      <c r="A121" s="359"/>
      <c r="B121" s="401"/>
      <c r="C121" s="401"/>
      <c r="D121" s="27"/>
      <c r="E121" s="27"/>
      <c r="F121" s="27"/>
      <c r="G121" s="27"/>
    </row>
    <row r="122" spans="1:7" ht="15.6">
      <c r="A122" s="359"/>
      <c r="B122" s="401"/>
      <c r="C122" s="401"/>
      <c r="D122" s="27"/>
      <c r="E122" s="27"/>
      <c r="F122" s="27"/>
      <c r="G122" s="27"/>
    </row>
    <row r="123" spans="1:7" ht="15.6">
      <c r="A123" s="359"/>
      <c r="B123" s="28"/>
      <c r="C123" s="26"/>
      <c r="D123" s="26"/>
      <c r="E123" s="31"/>
      <c r="F123" s="31"/>
      <c r="G123" s="31"/>
    </row>
    <row r="124" spans="1:7" ht="15.6">
      <c r="A124" s="359"/>
      <c r="B124" s="33"/>
      <c r="C124" s="36"/>
      <c r="D124" s="36"/>
      <c r="E124" s="31"/>
      <c r="F124" s="31"/>
      <c r="G124" s="31"/>
    </row>
    <row r="125" spans="1:7" ht="15.6">
      <c r="A125" s="359"/>
      <c r="B125" s="28"/>
      <c r="C125" s="26"/>
      <c r="D125" s="26"/>
      <c r="E125" s="31"/>
      <c r="F125" s="31"/>
      <c r="G125" s="31"/>
    </row>
    <row r="126" spans="1:7" ht="15.6">
      <c r="A126" s="359"/>
      <c r="B126" s="33"/>
      <c r="C126" s="36"/>
      <c r="D126" s="36"/>
      <c r="E126" s="31"/>
      <c r="F126" s="31"/>
      <c r="G126" s="31"/>
    </row>
    <row r="127" spans="1:7" ht="15.6">
      <c r="A127" s="359"/>
      <c r="B127" s="28"/>
      <c r="C127" s="26"/>
      <c r="D127" s="26"/>
      <c r="E127" s="31"/>
      <c r="F127" s="31"/>
      <c r="G127" s="31"/>
    </row>
    <row r="128" spans="1:7" ht="15.6">
      <c r="A128" s="359"/>
      <c r="B128" s="33"/>
      <c r="C128" s="36"/>
      <c r="D128" s="36"/>
      <c r="E128" s="31"/>
      <c r="F128" s="31"/>
      <c r="G128" s="31"/>
    </row>
    <row r="129" spans="1:7" ht="15.6">
      <c r="A129" s="359"/>
      <c r="B129" s="28"/>
      <c r="C129" s="26"/>
      <c r="D129" s="26"/>
      <c r="E129" s="31"/>
      <c r="F129" s="31"/>
      <c r="G129" s="31"/>
    </row>
    <row r="130" spans="1:7" ht="15.6">
      <c r="A130" s="359"/>
      <c r="B130" s="33"/>
      <c r="C130" s="36"/>
      <c r="D130" s="36"/>
      <c r="E130" s="31"/>
      <c r="F130" s="31"/>
      <c r="G130" s="31"/>
    </row>
    <row r="131" spans="1:7" ht="15.6">
      <c r="A131" s="359"/>
      <c r="B131" s="28"/>
      <c r="C131" s="26"/>
      <c r="D131" s="26"/>
      <c r="E131" s="31"/>
      <c r="F131" s="31"/>
      <c r="G131" s="31"/>
    </row>
    <row r="132" spans="1:7" ht="15.6">
      <c r="A132" s="359"/>
      <c r="B132" s="35"/>
      <c r="C132" s="36"/>
      <c r="D132" s="36"/>
      <c r="E132" s="31"/>
      <c r="F132" s="31"/>
      <c r="G132" s="31"/>
    </row>
    <row r="133" spans="1:7" ht="15.6">
      <c r="A133" s="359"/>
      <c r="B133" s="28"/>
      <c r="C133" s="26"/>
      <c r="D133" s="26"/>
      <c r="E133" s="31"/>
      <c r="F133" s="31"/>
      <c r="G133" s="31"/>
    </row>
    <row r="134" spans="1:7" ht="15.6">
      <c r="A134" s="359"/>
      <c r="B134" s="33"/>
      <c r="C134" s="36"/>
      <c r="D134" s="36"/>
      <c r="E134" s="31"/>
      <c r="F134" s="31"/>
      <c r="G134" s="31"/>
    </row>
    <row r="135" spans="1:7" ht="100.5" customHeight="1">
      <c r="A135" s="359"/>
      <c r="B135" s="28"/>
      <c r="C135" s="26"/>
      <c r="D135" s="26"/>
      <c r="E135" s="31"/>
      <c r="F135" s="31"/>
      <c r="G135" s="31"/>
    </row>
    <row r="136" spans="1:7" ht="15.6">
      <c r="A136" s="359"/>
      <c r="B136" s="33"/>
      <c r="C136" s="36"/>
      <c r="D136" s="36"/>
      <c r="E136" s="31"/>
      <c r="F136" s="31"/>
      <c r="G136" s="31"/>
    </row>
    <row r="137" spans="1:7" ht="15.6">
      <c r="A137" s="359"/>
      <c r="B137" s="28"/>
      <c r="C137" s="26"/>
      <c r="D137" s="26"/>
      <c r="E137" s="31"/>
      <c r="F137" s="31"/>
      <c r="G137" s="31"/>
    </row>
    <row r="138" spans="1:7" ht="15.6">
      <c r="A138" s="359"/>
      <c r="B138" s="33"/>
      <c r="C138" s="36"/>
      <c r="D138" s="36"/>
      <c r="E138" s="31"/>
      <c r="F138" s="31"/>
      <c r="G138" s="31"/>
    </row>
    <row r="139" spans="1:7" ht="15.6">
      <c r="A139" s="359"/>
      <c r="B139" s="28"/>
      <c r="C139" s="26"/>
      <c r="D139" s="26"/>
      <c r="E139" s="31"/>
      <c r="F139" s="31"/>
      <c r="G139" s="31"/>
    </row>
    <row r="140" spans="1:7" ht="15.6">
      <c r="A140" s="359"/>
      <c r="B140" s="33"/>
      <c r="C140" s="36"/>
      <c r="D140" s="36"/>
      <c r="E140" s="31"/>
      <c r="F140" s="31"/>
      <c r="G140" s="31"/>
    </row>
    <row r="141" spans="1:7" ht="15.6">
      <c r="A141" s="359"/>
      <c r="B141" s="28"/>
      <c r="C141" s="26"/>
      <c r="D141" s="26"/>
      <c r="E141" s="31"/>
      <c r="F141" s="31"/>
      <c r="G141" s="31"/>
    </row>
    <row r="142" spans="1:7" ht="15.6">
      <c r="A142" s="359"/>
      <c r="B142" s="35"/>
      <c r="C142" s="36"/>
      <c r="D142" s="36"/>
      <c r="E142" s="31"/>
      <c r="F142" s="31"/>
      <c r="G142" s="31"/>
    </row>
    <row r="143" spans="1:7" ht="15.6">
      <c r="A143" s="359"/>
      <c r="B143" s="28"/>
      <c r="C143" s="26"/>
      <c r="D143" s="26"/>
      <c r="E143" s="31"/>
      <c r="F143" s="31"/>
      <c r="G143" s="31"/>
    </row>
    <row r="144" spans="1:7" ht="15.6">
      <c r="A144" s="359"/>
      <c r="B144" s="33"/>
      <c r="C144" s="36"/>
      <c r="D144" s="36"/>
      <c r="E144" s="31"/>
      <c r="F144" s="31"/>
      <c r="G144" s="31"/>
    </row>
    <row r="145" spans="1:7" ht="15.6">
      <c r="A145" s="359"/>
      <c r="B145" s="28"/>
      <c r="C145" s="26"/>
      <c r="D145" s="26"/>
      <c r="E145" s="31"/>
      <c r="F145" s="31"/>
      <c r="G145" s="31"/>
    </row>
    <row r="146" spans="1:7" ht="15.6">
      <c r="A146" s="359"/>
      <c r="B146" s="33"/>
      <c r="C146" s="36"/>
      <c r="D146" s="36"/>
      <c r="E146" s="31"/>
      <c r="F146" s="31"/>
      <c r="G146" s="31"/>
    </row>
    <row r="147" spans="1:7" ht="18.95" customHeight="1">
      <c r="A147" s="359"/>
      <c r="B147" s="402"/>
      <c r="C147" s="402"/>
      <c r="D147" s="33"/>
      <c r="E147" s="33"/>
      <c r="F147" s="33"/>
      <c r="G147" s="33"/>
    </row>
    <row r="148" spans="1:7" ht="15.6">
      <c r="A148" s="359"/>
      <c r="B148" s="28"/>
      <c r="C148" s="26"/>
      <c r="D148" s="26"/>
      <c r="E148" s="31"/>
      <c r="F148" s="31"/>
      <c r="G148" s="31"/>
    </row>
    <row r="149" spans="1:7" ht="15.6">
      <c r="A149" s="359"/>
      <c r="B149" s="33"/>
      <c r="C149" s="36"/>
      <c r="D149" s="36"/>
      <c r="E149" s="31"/>
      <c r="F149" s="31"/>
      <c r="G149" s="31"/>
    </row>
    <row r="150" spans="1:7" ht="15.6">
      <c r="A150" s="359"/>
      <c r="B150" s="28"/>
      <c r="C150" s="26"/>
      <c r="D150" s="26"/>
      <c r="E150" s="31"/>
      <c r="F150" s="31"/>
      <c r="G150" s="31"/>
    </row>
    <row r="151" spans="1:7" ht="15.6">
      <c r="A151" s="359"/>
      <c r="B151" s="33"/>
      <c r="C151" s="36"/>
      <c r="D151" s="36"/>
      <c r="E151" s="31"/>
      <c r="F151" s="31"/>
      <c r="G151" s="31"/>
    </row>
    <row r="152" spans="1:7" ht="15.6">
      <c r="A152" s="359"/>
      <c r="B152" s="28"/>
      <c r="C152" s="26"/>
      <c r="D152" s="26"/>
      <c r="E152" s="31"/>
      <c r="F152" s="31"/>
      <c r="G152" s="31"/>
    </row>
    <row r="153" spans="1:7" ht="15.6">
      <c r="A153" s="359"/>
      <c r="B153" s="35"/>
      <c r="C153" s="36"/>
      <c r="D153" s="36"/>
      <c r="E153" s="31"/>
      <c r="F153" s="31"/>
      <c r="G153" s="31"/>
    </row>
    <row r="154" spans="1:7" ht="15.6">
      <c r="A154" s="359"/>
      <c r="B154" s="28"/>
      <c r="C154" s="26"/>
      <c r="D154" s="26"/>
      <c r="E154" s="31"/>
      <c r="F154" s="31"/>
      <c r="G154" s="31"/>
    </row>
    <row r="155" spans="1:7" ht="15.6">
      <c r="A155" s="359"/>
      <c r="B155" s="33"/>
      <c r="C155" s="36"/>
      <c r="D155" s="36"/>
      <c r="E155" s="31"/>
      <c r="F155" s="31"/>
      <c r="G155" s="31"/>
    </row>
    <row r="156" spans="1:7" ht="15.6">
      <c r="A156" s="359"/>
      <c r="B156" s="28"/>
      <c r="C156" s="26"/>
      <c r="D156" s="26"/>
      <c r="E156" s="31"/>
      <c r="F156" s="31"/>
      <c r="G156" s="31"/>
    </row>
    <row r="157" spans="1:7" ht="15.6">
      <c r="A157" s="359"/>
      <c r="B157" s="33"/>
      <c r="C157" s="36"/>
      <c r="D157" s="36"/>
      <c r="E157" s="31"/>
      <c r="F157" s="31"/>
      <c r="G157" s="31"/>
    </row>
    <row r="158" spans="1:7" ht="15.6">
      <c r="A158" s="359"/>
      <c r="B158" s="28"/>
      <c r="C158" s="26"/>
      <c r="D158" s="26"/>
      <c r="E158" s="31"/>
      <c r="F158" s="31"/>
      <c r="G158" s="31"/>
    </row>
    <row r="159" spans="1:7" ht="15.6">
      <c r="A159" s="359"/>
      <c r="B159" s="33"/>
      <c r="C159" s="36"/>
      <c r="D159" s="36"/>
      <c r="E159" s="31"/>
      <c r="F159" s="31"/>
      <c r="G159" s="31"/>
    </row>
    <row r="160" spans="1:7" ht="15.6">
      <c r="A160" s="359"/>
      <c r="B160" s="28"/>
      <c r="C160" s="26"/>
      <c r="D160" s="26"/>
      <c r="E160" s="31"/>
      <c r="F160" s="31"/>
      <c r="G160" s="31"/>
    </row>
    <row r="161" spans="1:7" ht="15.6">
      <c r="A161" s="359"/>
      <c r="B161" s="33"/>
      <c r="C161" s="36"/>
      <c r="D161" s="36"/>
      <c r="E161" s="31"/>
      <c r="F161" s="31"/>
      <c r="G161" s="31"/>
    </row>
    <row r="162" spans="1:7" ht="15.6">
      <c r="A162" s="359"/>
      <c r="B162" s="28"/>
      <c r="C162" s="26"/>
      <c r="D162" s="26"/>
      <c r="E162" s="31"/>
      <c r="F162" s="31"/>
      <c r="G162" s="31"/>
    </row>
    <row r="163" spans="1:7" ht="15.6">
      <c r="A163" s="359"/>
      <c r="B163" s="35"/>
      <c r="C163" s="36"/>
      <c r="D163" s="36"/>
      <c r="E163" s="31"/>
      <c r="F163" s="31"/>
      <c r="G163" s="31"/>
    </row>
  </sheetData>
  <sheetProtection algorithmName="SHA-512" hashValue="yp83lZ4ZBji/UT+aWxa4u9s8+eNqxYG5/Vp+RKq+lPlbpzeZSA+wQdZSADC1IkyE4+x92iHy4KGGBL8OSSUCbA==" saltValue="tw1WEsle+16CnoE77rKVJg==" spinCount="100000" sheet="1" formatCells="0" formatColumns="0" formatRows="0" selectLockedCells="1" sort="0" autoFilter="0"/>
  <autoFilter ref="E4:G58" xr:uid="{5A8863CC-BC1C-46F2-A58D-539DF100E049}"/>
  <mergeCells count="23">
    <mergeCell ref="B42:F42"/>
    <mergeCell ref="B18:C18"/>
    <mergeCell ref="B28:C28"/>
    <mergeCell ref="B33:C33"/>
    <mergeCell ref="B38:C38"/>
    <mergeCell ref="B19:F19"/>
    <mergeCell ref="B39:F39"/>
    <mergeCell ref="A1:G1"/>
    <mergeCell ref="H1:I60"/>
    <mergeCell ref="A2:A163"/>
    <mergeCell ref="B2:G3"/>
    <mergeCell ref="B5:C5"/>
    <mergeCell ref="B59:G60"/>
    <mergeCell ref="B80:C80"/>
    <mergeCell ref="B103:C103"/>
    <mergeCell ref="B121:C121"/>
    <mergeCell ref="B122:C122"/>
    <mergeCell ref="B147:C147"/>
    <mergeCell ref="B47:C47"/>
    <mergeCell ref="B48:C48"/>
    <mergeCell ref="B55:C55"/>
    <mergeCell ref="B6:F6"/>
    <mergeCell ref="B13:F13"/>
  </mergeCells>
  <conditionalFormatting sqref="E7:E12 E14:E17 E20:E27 E29:E32 E34:E37 E40:E41 E43:E46 E49:E54 E56:E58 E61:E163">
    <cfRule type="cellIs" dxfId="48" priority="4" operator="equal">
      <formula>"Unmet"</formula>
    </cfRule>
    <cfRule type="cellIs" dxfId="47" priority="5" operator="equal">
      <formula>"Met"</formula>
    </cfRule>
  </conditionalFormatting>
  <conditionalFormatting sqref="E7:E12 E14:E17 E20:E27 E29:E32 E34:E37 E40:E41 E43:E46 E49:E54 E56:E58">
    <cfRule type="cellIs" dxfId="46" priority="1" operator="equal">
      <formula>"Opportunity for Improvement"</formula>
    </cfRule>
    <cfRule type="cellIs" dxfId="45" priority="2" operator="equal">
      <formula>"In Progress"</formula>
    </cfRule>
    <cfRule type="cellIs" dxfId="44" priority="3" operator="equal">
      <formula>"Achieved"</formula>
    </cfRule>
  </conditionalFormatting>
  <dataValidations count="3">
    <dataValidation type="list" allowBlank="1" showInputMessage="1" showErrorMessage="1" sqref="G14:G17 G7:G12 G34:G37 G40:G41 G43:G46 G49:G54 G20:G26 G29:G32 G56:G58" xr:uid="{D4DFAF70-2988-49B9-A4E3-9824617DE652}">
      <formula1>"Within 3 Months,3-6 Months,6 Months to 1 Year,Greater Than 1 Year"</formula1>
    </dataValidation>
    <dataValidation type="list" allowBlank="1" showInputMessage="1" showErrorMessage="1" sqref="E7:E12 E49:E54 E20:E27 E29:E32 E34:E37 E40:E41 E43:E46 E14:E17 E56:E58" xr:uid="{70AA8454-CEE5-4C3C-9512-F14C03C4EA05}">
      <formula1>"Achieved,In Progress,Opportunity for Improvement"</formula1>
    </dataValidation>
    <dataValidation type="list" allowBlank="1" showInputMessage="1" showErrorMessage="1" sqref="E148:E163 E123:E146 E104:E120 E81:E102 E61:E79" xr:uid="{FFE90377-3BC4-43BB-8B2E-43B990E91095}">
      <formula1>"Met,Unmet"</formula1>
    </dataValidation>
  </dataValidations>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863CC-BC1C-46F2-A58D-539DF100E049}">
  <dimension ref="A1:M137"/>
  <sheetViews>
    <sheetView showGridLines="0" zoomScale="80" zoomScaleNormal="80" workbookViewId="0">
      <selection activeCell="F6" sqref="F6"/>
    </sheetView>
  </sheetViews>
  <sheetFormatPr defaultColWidth="8.5703125" defaultRowHeight="14.45"/>
  <cols>
    <col min="2" max="2" width="6.42578125" customWidth="1"/>
    <col min="3" max="3" width="82.42578125" customWidth="1"/>
    <col min="4" max="4" width="20.5703125" customWidth="1"/>
    <col min="5" max="5" width="18.85546875" customWidth="1"/>
    <col min="6" max="6" width="42.85546875" customWidth="1"/>
    <col min="7" max="7" width="46.5703125" customWidth="1"/>
    <col min="8" max="8" width="8.140625" customWidth="1"/>
    <col min="9" max="9" width="27" hidden="1" customWidth="1"/>
    <col min="10" max="10" width="12.140625" hidden="1" customWidth="1"/>
    <col min="11" max="11" width="17.140625" hidden="1" customWidth="1"/>
    <col min="12" max="12" width="0.5703125" hidden="1" customWidth="1"/>
    <col min="13" max="13" width="8.5703125" hidden="1" customWidth="1"/>
  </cols>
  <sheetData>
    <row r="1" spans="1:13" ht="15" thickBot="1">
      <c r="A1" s="440"/>
      <c r="B1" s="440"/>
      <c r="C1" s="440"/>
      <c r="D1" s="440"/>
      <c r="E1" s="440"/>
      <c r="F1" s="440"/>
      <c r="G1" s="440"/>
      <c r="H1" s="359"/>
    </row>
    <row r="2" spans="1:13" ht="14.45" customHeight="1" thickBot="1">
      <c r="A2" s="359"/>
      <c r="B2" s="412" t="s">
        <v>27</v>
      </c>
      <c r="C2" s="412"/>
      <c r="D2" s="412"/>
      <c r="E2" s="412"/>
      <c r="F2" s="412"/>
      <c r="G2" s="413"/>
      <c r="H2" s="359"/>
    </row>
    <row r="3" spans="1:13" ht="15" customHeight="1" thickBot="1">
      <c r="A3" s="359"/>
      <c r="B3" s="414"/>
      <c r="C3" s="414"/>
      <c r="D3" s="414"/>
      <c r="E3" s="414"/>
      <c r="F3" s="414"/>
      <c r="G3" s="415"/>
      <c r="H3" s="359"/>
    </row>
    <row r="4" spans="1:13" ht="64.5" customHeight="1" thickBot="1">
      <c r="A4" s="359"/>
      <c r="B4" s="65" t="s">
        <v>3</v>
      </c>
      <c r="C4" s="66" t="s">
        <v>4</v>
      </c>
      <c r="D4" s="66" t="s">
        <v>5</v>
      </c>
      <c r="E4" s="276" t="s">
        <v>6</v>
      </c>
      <c r="F4" s="266" t="s">
        <v>35</v>
      </c>
      <c r="G4" s="267" t="s">
        <v>8</v>
      </c>
      <c r="H4" s="359"/>
    </row>
    <row r="5" spans="1:13" ht="19.5" customHeight="1" thickBot="1">
      <c r="A5" s="359"/>
      <c r="B5" s="357" t="s">
        <v>9</v>
      </c>
      <c r="C5" s="357"/>
      <c r="D5" s="11"/>
      <c r="E5" s="277"/>
      <c r="F5" s="277"/>
      <c r="G5" s="278"/>
      <c r="H5" s="359"/>
    </row>
    <row r="6" spans="1:13" ht="22.35" customHeight="1">
      <c r="A6" s="359"/>
      <c r="B6" s="20">
        <v>1.1000000000000001</v>
      </c>
      <c r="C6" s="18" t="s">
        <v>92</v>
      </c>
      <c r="D6" s="19" t="s">
        <v>11</v>
      </c>
      <c r="E6" s="270"/>
      <c r="F6" s="271"/>
      <c r="G6" s="329"/>
      <c r="H6" s="359"/>
    </row>
    <row r="7" spans="1:13" ht="30.95">
      <c r="A7" s="359"/>
      <c r="B7" s="21">
        <v>1.2</v>
      </c>
      <c r="C7" s="4" t="s">
        <v>93</v>
      </c>
      <c r="D7" s="5" t="s">
        <v>11</v>
      </c>
      <c r="E7" s="272"/>
      <c r="F7" s="330"/>
      <c r="G7" s="331"/>
      <c r="H7" s="359"/>
    </row>
    <row r="8" spans="1:13" ht="31.5" thickBot="1">
      <c r="A8" s="359"/>
      <c r="B8" s="67">
        <v>1.3</v>
      </c>
      <c r="C8" s="68" t="s">
        <v>94</v>
      </c>
      <c r="D8" s="69" t="s">
        <v>11</v>
      </c>
      <c r="E8" s="270"/>
      <c r="F8" s="332"/>
      <c r="G8" s="333"/>
      <c r="H8" s="359"/>
    </row>
    <row r="9" spans="1:13" ht="15.95" customHeight="1" thickBot="1">
      <c r="A9" s="359"/>
      <c r="B9" s="416" t="s">
        <v>95</v>
      </c>
      <c r="C9" s="417"/>
      <c r="D9" s="167"/>
      <c r="E9" s="279"/>
      <c r="F9" s="279"/>
      <c r="G9" s="280"/>
      <c r="H9" s="359"/>
    </row>
    <row r="10" spans="1:13" ht="30.95">
      <c r="A10" s="359"/>
      <c r="B10" s="70">
        <v>1.4</v>
      </c>
      <c r="C10" s="58" t="s">
        <v>96</v>
      </c>
      <c r="D10" s="71" t="s">
        <v>11</v>
      </c>
      <c r="E10" s="272"/>
      <c r="F10" s="271"/>
      <c r="G10" s="329"/>
      <c r="H10" s="359"/>
    </row>
    <row r="11" spans="1:13" ht="122.45" customHeight="1">
      <c r="A11" s="359"/>
      <c r="B11" s="22">
        <v>1.5</v>
      </c>
      <c r="C11" s="1" t="s">
        <v>97</v>
      </c>
      <c r="D11" s="2" t="s">
        <v>11</v>
      </c>
      <c r="E11" s="270"/>
      <c r="F11" s="330"/>
      <c r="G11" s="331"/>
      <c r="H11" s="359"/>
    </row>
    <row r="12" spans="1:13" ht="35.1" customHeight="1">
      <c r="A12" s="359"/>
      <c r="B12" s="21">
        <v>1.6</v>
      </c>
      <c r="C12" s="7" t="s">
        <v>98</v>
      </c>
      <c r="D12" s="5" t="s">
        <v>11</v>
      </c>
      <c r="E12" s="272"/>
      <c r="F12" s="330"/>
      <c r="G12" s="331"/>
      <c r="H12" s="359"/>
    </row>
    <row r="13" spans="1:13" ht="31.5" thickBot="1">
      <c r="A13" s="359"/>
      <c r="B13" s="99">
        <v>1.7</v>
      </c>
      <c r="C13" s="161" t="s">
        <v>99</v>
      </c>
      <c r="D13" s="176" t="s">
        <v>11</v>
      </c>
      <c r="E13" s="270"/>
      <c r="F13" s="332"/>
      <c r="G13" s="333"/>
      <c r="H13" s="359"/>
      <c r="M13" s="170" t="s">
        <v>31</v>
      </c>
    </row>
    <row r="14" spans="1:13" ht="15.6" customHeight="1" thickBot="1">
      <c r="A14" s="359"/>
      <c r="B14" s="409" t="s">
        <v>100</v>
      </c>
      <c r="C14" s="410"/>
      <c r="D14" s="168"/>
      <c r="E14" s="281"/>
      <c r="F14" s="281"/>
      <c r="G14" s="282"/>
      <c r="H14" s="359"/>
      <c r="I14" s="225" t="s">
        <v>101</v>
      </c>
      <c r="J14" s="225" t="s">
        <v>11</v>
      </c>
      <c r="K14" s="225" t="s">
        <v>102</v>
      </c>
      <c r="L14" s="225" t="s">
        <v>103</v>
      </c>
      <c r="M14" s="226">
        <f>COUNTIFS(D6:D32,"=Advanced",E6:E32,"=Achieved")</f>
        <v>0</v>
      </c>
    </row>
    <row r="15" spans="1:13" ht="30.95">
      <c r="A15" s="359"/>
      <c r="B15" s="95">
        <v>1.8</v>
      </c>
      <c r="C15" s="58" t="s">
        <v>104</v>
      </c>
      <c r="D15" s="71" t="s">
        <v>11</v>
      </c>
      <c r="E15" s="272"/>
      <c r="F15" s="271"/>
      <c r="G15" s="329"/>
      <c r="H15" s="359"/>
      <c r="I15" s="225" t="s">
        <v>12</v>
      </c>
      <c r="J15" s="224">
        <f>COUNTIFS(D6:D32,"=Universal",E6:E32,"=Achieved")</f>
        <v>0</v>
      </c>
      <c r="K15" s="224">
        <f>COUNTIFS(D6:D32,"=Intermediate",E6:E32,"=Achieved")</f>
        <v>0</v>
      </c>
      <c r="L15" s="224"/>
      <c r="M15" s="227">
        <f>COUNTIFS(D6:D32,"=Advanced",E6:E32,"=In Progress")</f>
        <v>0</v>
      </c>
    </row>
    <row r="16" spans="1:13" ht="30.95">
      <c r="A16" s="359"/>
      <c r="B16" s="98">
        <v>1.9</v>
      </c>
      <c r="C16" s="41" t="s">
        <v>105</v>
      </c>
      <c r="D16" s="42" t="s">
        <v>30</v>
      </c>
      <c r="E16" s="270"/>
      <c r="F16" s="330"/>
      <c r="G16" s="331"/>
      <c r="H16" s="359"/>
      <c r="I16" s="225" t="s">
        <v>14</v>
      </c>
      <c r="J16" s="224">
        <f>COUNTIFS(D6:D32,"=Universal",E6:E32,"=In Progress")</f>
        <v>0</v>
      </c>
      <c r="K16" s="224">
        <f>COUNTIFS(D6:D32,"=Intermediate",E6:E32,"=In Progress")</f>
        <v>0</v>
      </c>
      <c r="L16" s="224"/>
      <c r="M16" s="226">
        <f>COUNTIFS(D6:D32,"=Advanced",E6:E32,"=Opportunity for Improvement")</f>
        <v>0</v>
      </c>
    </row>
    <row r="17" spans="1:13" ht="15.6">
      <c r="A17" s="359"/>
      <c r="B17" s="163">
        <v>1.1000000000000001</v>
      </c>
      <c r="C17" s="143" t="s">
        <v>106</v>
      </c>
      <c r="D17" s="164" t="s">
        <v>30</v>
      </c>
      <c r="E17" s="272"/>
      <c r="F17" s="330"/>
      <c r="G17" s="331"/>
      <c r="H17" s="359"/>
      <c r="I17" s="225" t="s">
        <v>16</v>
      </c>
      <c r="J17" s="224">
        <f>COUNTIFS(D6:D32,"=Universal",E6:E32,"=Opportunity for Improvement")</f>
        <v>0</v>
      </c>
      <c r="K17" s="224">
        <f>COUNTIFS(D6:D32,"=Intermediate",E6:E32,"=Opportunity for Improvement")</f>
        <v>0</v>
      </c>
      <c r="L17" s="224"/>
      <c r="M17" s="227"/>
    </row>
    <row r="18" spans="1:13" ht="30.95">
      <c r="A18" s="359"/>
      <c r="B18" s="133">
        <v>1.1100000000000001</v>
      </c>
      <c r="C18" s="41" t="s">
        <v>107</v>
      </c>
      <c r="D18" s="42" t="s">
        <v>31</v>
      </c>
      <c r="E18" s="270"/>
      <c r="F18" s="330"/>
      <c r="G18" s="331"/>
      <c r="H18" s="359"/>
      <c r="I18" s="225"/>
      <c r="J18" s="224"/>
      <c r="K18" s="224"/>
      <c r="L18" s="224"/>
    </row>
    <row r="19" spans="1:13" ht="31.5" thickBot="1">
      <c r="A19" s="359"/>
      <c r="B19" s="177">
        <v>1.1200000000000001</v>
      </c>
      <c r="C19" s="178" t="s">
        <v>108</v>
      </c>
      <c r="D19" s="179" t="s">
        <v>31</v>
      </c>
      <c r="E19" s="272"/>
      <c r="F19" s="332"/>
      <c r="G19" s="333"/>
      <c r="H19" s="359"/>
    </row>
    <row r="20" spans="1:13" ht="15.6" customHeight="1" thickBot="1">
      <c r="A20" s="359"/>
      <c r="B20" s="409" t="s">
        <v>109</v>
      </c>
      <c r="C20" s="410"/>
      <c r="D20" s="168"/>
      <c r="E20" s="281"/>
      <c r="F20" s="281"/>
      <c r="G20" s="282"/>
      <c r="H20" s="359"/>
    </row>
    <row r="21" spans="1:13" ht="30.95">
      <c r="A21" s="359"/>
      <c r="B21" s="20">
        <v>1.1299999999999999</v>
      </c>
      <c r="C21" s="59" t="s">
        <v>110</v>
      </c>
      <c r="D21" s="19" t="s">
        <v>11</v>
      </c>
      <c r="E21" s="270"/>
      <c r="F21" s="271"/>
      <c r="G21" s="329"/>
      <c r="H21" s="359"/>
    </row>
    <row r="22" spans="1:13" ht="30.95">
      <c r="A22" s="359"/>
      <c r="B22" s="21">
        <v>1.1399999999999999</v>
      </c>
      <c r="C22" s="4" t="s">
        <v>111</v>
      </c>
      <c r="D22" s="5" t="s">
        <v>11</v>
      </c>
      <c r="E22" s="272"/>
      <c r="F22" s="330"/>
      <c r="G22" s="331"/>
      <c r="H22" s="359"/>
    </row>
    <row r="23" spans="1:13" ht="30.95">
      <c r="A23" s="359"/>
      <c r="B23" s="22">
        <v>1.1499999999999999</v>
      </c>
      <c r="C23" s="1" t="s">
        <v>112</v>
      </c>
      <c r="D23" s="2" t="s">
        <v>11</v>
      </c>
      <c r="E23" s="270"/>
      <c r="F23" s="330"/>
      <c r="G23" s="331"/>
      <c r="H23" s="359"/>
    </row>
    <row r="24" spans="1:13" ht="30.95">
      <c r="A24" s="359"/>
      <c r="B24" s="21">
        <v>1.1599999999999999</v>
      </c>
      <c r="C24" s="4" t="s">
        <v>113</v>
      </c>
      <c r="D24" s="5" t="s">
        <v>11</v>
      </c>
      <c r="E24" s="272"/>
      <c r="F24" s="330"/>
      <c r="G24" s="331"/>
      <c r="H24" s="359"/>
    </row>
    <row r="25" spans="1:13" ht="46.5">
      <c r="A25" s="359"/>
      <c r="B25" s="22">
        <v>1.17</v>
      </c>
      <c r="C25" s="1" t="s">
        <v>114</v>
      </c>
      <c r="D25" s="2" t="s">
        <v>11</v>
      </c>
      <c r="E25" s="270"/>
      <c r="F25" s="330"/>
      <c r="G25" s="331"/>
      <c r="H25" s="359"/>
    </row>
    <row r="26" spans="1:13" ht="30.95">
      <c r="A26" s="359"/>
      <c r="B26" s="21">
        <v>1.18</v>
      </c>
      <c r="C26" s="4" t="s">
        <v>115</v>
      </c>
      <c r="D26" s="5" t="s">
        <v>11</v>
      </c>
      <c r="E26" s="272"/>
      <c r="F26" s="330"/>
      <c r="G26" s="331"/>
      <c r="H26" s="359"/>
    </row>
    <row r="27" spans="1:13" ht="46.5">
      <c r="A27" s="359"/>
      <c r="B27" s="22">
        <v>1.19</v>
      </c>
      <c r="C27" s="1" t="s">
        <v>116</v>
      </c>
      <c r="D27" s="2" t="s">
        <v>11</v>
      </c>
      <c r="E27" s="270"/>
      <c r="F27" s="330"/>
      <c r="G27" s="331"/>
      <c r="H27" s="359"/>
    </row>
    <row r="28" spans="1:13" ht="30.95">
      <c r="A28" s="359"/>
      <c r="B28" s="351">
        <v>1.2</v>
      </c>
      <c r="C28" s="352" t="s">
        <v>117</v>
      </c>
      <c r="D28" s="164" t="s">
        <v>11</v>
      </c>
      <c r="E28" s="272"/>
      <c r="F28" s="330"/>
      <c r="G28" s="331"/>
      <c r="H28" s="359"/>
    </row>
    <row r="29" spans="1:13" ht="15.6">
      <c r="A29" s="359"/>
      <c r="B29" s="353">
        <v>1.21</v>
      </c>
      <c r="C29" s="41" t="s">
        <v>118</v>
      </c>
      <c r="D29" s="42" t="s">
        <v>11</v>
      </c>
      <c r="E29" s="270"/>
      <c r="F29" s="330"/>
      <c r="G29" s="331"/>
      <c r="H29" s="359"/>
    </row>
    <row r="30" spans="1:13" ht="30.95">
      <c r="A30" s="359"/>
      <c r="B30" s="354">
        <v>1.22</v>
      </c>
      <c r="C30" s="58" t="s">
        <v>119</v>
      </c>
      <c r="D30" s="71" t="s">
        <v>11</v>
      </c>
      <c r="E30" s="272"/>
      <c r="F30" s="330"/>
      <c r="G30" s="331"/>
      <c r="H30" s="359"/>
    </row>
    <row r="31" spans="1:13" ht="30.95">
      <c r="A31" s="359"/>
      <c r="B31" s="39">
        <v>1.23</v>
      </c>
      <c r="C31" s="228" t="s">
        <v>120</v>
      </c>
      <c r="D31" s="229" t="s">
        <v>11</v>
      </c>
      <c r="E31" s="270"/>
      <c r="F31" s="330"/>
      <c r="G31" s="331"/>
      <c r="H31" s="359"/>
    </row>
    <row r="32" spans="1:13" ht="15.95" thickBot="1">
      <c r="A32" s="359"/>
      <c r="B32" s="21">
        <v>1.24</v>
      </c>
      <c r="C32" s="4" t="s">
        <v>121</v>
      </c>
      <c r="D32" s="5" t="s">
        <v>30</v>
      </c>
      <c r="E32" s="272"/>
      <c r="F32" s="330"/>
      <c r="G32" s="331"/>
      <c r="H32" s="359"/>
    </row>
    <row r="33" spans="1:8" ht="15.6" customHeight="1">
      <c r="A33" s="359"/>
      <c r="B33" s="411"/>
      <c r="C33" s="411"/>
      <c r="D33" s="411"/>
      <c r="E33" s="411"/>
      <c r="F33" s="411"/>
      <c r="G33" s="411"/>
      <c r="H33" s="359"/>
    </row>
    <row r="34" spans="1:8" ht="15.6" customHeight="1">
      <c r="A34" s="359"/>
      <c r="B34" s="400"/>
      <c r="C34" s="400"/>
      <c r="D34" s="400"/>
      <c r="E34" s="400"/>
      <c r="F34" s="400"/>
      <c r="G34" s="400"/>
      <c r="H34" s="359"/>
    </row>
    <row r="35" spans="1:8" ht="15.6">
      <c r="A35" s="359"/>
      <c r="B35" s="33"/>
      <c r="C35" s="34"/>
      <c r="D35" s="34"/>
      <c r="E35" s="30"/>
      <c r="F35" s="32"/>
      <c r="G35" s="32"/>
    </row>
    <row r="36" spans="1:8" ht="15.6">
      <c r="A36" s="359"/>
      <c r="B36" s="28"/>
      <c r="D36" s="29"/>
      <c r="E36" s="30"/>
      <c r="F36" s="32"/>
      <c r="G36" s="32"/>
    </row>
    <row r="37" spans="1:8" ht="15.6">
      <c r="A37" s="359"/>
      <c r="B37" s="33"/>
      <c r="D37" s="34"/>
      <c r="E37" s="30"/>
      <c r="F37" s="32"/>
      <c r="G37" s="32"/>
    </row>
    <row r="38" spans="1:8" ht="15.6">
      <c r="A38" s="359"/>
      <c r="B38" s="28"/>
      <c r="D38" s="29"/>
      <c r="E38" s="30"/>
      <c r="F38" s="32"/>
      <c r="G38" s="32"/>
    </row>
    <row r="39" spans="1:8" ht="15.6">
      <c r="A39" s="359"/>
      <c r="B39" s="33"/>
      <c r="D39" s="34"/>
      <c r="E39" s="30"/>
      <c r="F39" s="32"/>
      <c r="G39" s="32"/>
    </row>
    <row r="40" spans="1:8" ht="15.6">
      <c r="A40" s="359"/>
      <c r="B40" s="28"/>
      <c r="D40" s="29"/>
      <c r="E40" s="30"/>
      <c r="F40" s="32"/>
      <c r="G40" s="32"/>
    </row>
    <row r="41" spans="1:8" ht="15.6">
      <c r="A41" s="359"/>
      <c r="B41" s="33"/>
      <c r="D41" s="34"/>
      <c r="E41" s="30"/>
      <c r="F41" s="32"/>
      <c r="G41" s="32"/>
    </row>
    <row r="42" spans="1:8" ht="15.6">
      <c r="A42" s="359"/>
      <c r="B42" s="28"/>
      <c r="D42" s="29"/>
      <c r="E42" s="30"/>
      <c r="F42" s="32"/>
      <c r="G42" s="32"/>
    </row>
    <row r="43" spans="1:8" ht="15.6">
      <c r="A43" s="359"/>
      <c r="B43" s="35"/>
      <c r="D43" s="34"/>
      <c r="E43" s="30"/>
      <c r="F43" s="32"/>
      <c r="G43" s="32"/>
    </row>
    <row r="44" spans="1:8" ht="15.6">
      <c r="A44" s="359"/>
      <c r="B44" s="28"/>
      <c r="D44" s="29"/>
      <c r="E44" s="30"/>
      <c r="F44" s="32"/>
      <c r="G44" s="32"/>
    </row>
    <row r="45" spans="1:8" ht="15.6">
      <c r="A45" s="359"/>
      <c r="B45" s="33"/>
      <c r="C45" s="34"/>
      <c r="D45" s="34"/>
      <c r="E45" s="30"/>
      <c r="F45" s="32"/>
      <c r="G45" s="32"/>
    </row>
    <row r="46" spans="1:8" ht="15.6">
      <c r="A46" s="359"/>
      <c r="B46" s="28"/>
      <c r="C46" s="29"/>
      <c r="D46" s="29"/>
      <c r="E46" s="30"/>
      <c r="F46" s="32"/>
      <c r="G46" s="32"/>
    </row>
    <row r="47" spans="1:8" ht="15.6">
      <c r="A47" s="359"/>
      <c r="B47" s="33"/>
      <c r="C47" s="34"/>
      <c r="D47" s="34"/>
      <c r="E47" s="30"/>
      <c r="F47" s="32"/>
      <c r="G47" s="32"/>
    </row>
    <row r="48" spans="1:8" ht="15.6">
      <c r="A48" s="359"/>
      <c r="B48" s="28"/>
      <c r="C48" s="29"/>
      <c r="D48" s="29"/>
      <c r="E48" s="30"/>
      <c r="F48" s="32"/>
    </row>
    <row r="49" spans="1:7" ht="15.6">
      <c r="A49" s="359"/>
      <c r="B49" s="33"/>
      <c r="C49" s="34"/>
      <c r="D49" s="34"/>
      <c r="E49" s="30"/>
    </row>
    <row r="50" spans="1:7" ht="15.6">
      <c r="A50" s="359"/>
      <c r="B50" s="28"/>
      <c r="C50" s="29"/>
      <c r="D50" s="29"/>
      <c r="E50" s="30"/>
      <c r="F50" s="32"/>
      <c r="G50" s="32"/>
    </row>
    <row r="51" spans="1:7" ht="15.6">
      <c r="A51" s="359"/>
      <c r="B51" s="33"/>
      <c r="C51" s="34"/>
      <c r="D51" s="34"/>
      <c r="E51" s="30"/>
      <c r="F51" s="32"/>
      <c r="G51" s="29"/>
    </row>
    <row r="52" spans="1:7" ht="15.6">
      <c r="A52" s="359"/>
      <c r="B52" s="28"/>
      <c r="C52" s="29"/>
      <c r="D52" s="29"/>
      <c r="E52" s="30"/>
      <c r="F52" s="32"/>
      <c r="G52" s="29"/>
    </row>
    <row r="53" spans="1:7" ht="15.6">
      <c r="A53" s="359"/>
      <c r="B53" s="35"/>
      <c r="C53" s="34"/>
      <c r="D53" s="34"/>
      <c r="E53" s="30"/>
      <c r="F53" s="32"/>
      <c r="G53" s="32"/>
    </row>
    <row r="54" spans="1:7" ht="15.6">
      <c r="A54" s="359"/>
      <c r="B54" s="401"/>
      <c r="C54" s="401"/>
      <c r="D54" s="27"/>
      <c r="E54" s="27"/>
      <c r="F54" s="32"/>
      <c r="G54" s="32"/>
    </row>
    <row r="55" spans="1:7" ht="15.6">
      <c r="A55" s="359"/>
      <c r="B55" s="28"/>
      <c r="C55" s="26"/>
      <c r="D55" s="26"/>
      <c r="E55" s="31"/>
      <c r="F55" s="32"/>
      <c r="G55" s="32"/>
    </row>
    <row r="56" spans="1:7" ht="15.6">
      <c r="A56" s="359"/>
      <c r="B56" s="33"/>
      <c r="C56" s="36"/>
      <c r="D56" s="36"/>
      <c r="E56" s="31"/>
      <c r="F56" s="32"/>
      <c r="G56" s="32"/>
    </row>
    <row r="57" spans="1:7" ht="15.6">
      <c r="A57" s="359"/>
      <c r="B57" s="28"/>
      <c r="C57" s="26"/>
      <c r="D57" s="26"/>
      <c r="E57" s="31"/>
      <c r="F57" s="32"/>
      <c r="G57" s="32"/>
    </row>
    <row r="58" spans="1:7" ht="15.6">
      <c r="A58" s="359"/>
      <c r="B58" s="33"/>
      <c r="C58" s="36"/>
      <c r="D58" s="36"/>
      <c r="E58" s="31"/>
      <c r="F58" s="32"/>
      <c r="G58" s="32"/>
    </row>
    <row r="59" spans="1:7" ht="15.6">
      <c r="A59" s="359"/>
      <c r="B59" s="28"/>
      <c r="C59" s="36"/>
      <c r="D59" s="36"/>
      <c r="E59" s="31"/>
      <c r="F59" s="32"/>
      <c r="G59" s="32"/>
    </row>
    <row r="60" spans="1:7" ht="15.6">
      <c r="A60" s="359"/>
      <c r="B60" s="33"/>
      <c r="C60" s="36"/>
      <c r="D60" s="36"/>
      <c r="E60" s="31"/>
      <c r="F60" s="32"/>
      <c r="G60" s="32"/>
    </row>
    <row r="61" spans="1:7" ht="15.6">
      <c r="A61" s="359"/>
      <c r="B61" s="28"/>
      <c r="C61" s="26"/>
      <c r="D61" s="26"/>
      <c r="E61" s="31"/>
      <c r="F61" s="32"/>
      <c r="G61" s="32"/>
    </row>
    <row r="62" spans="1:7" ht="15.95" customHeight="1">
      <c r="A62" s="359"/>
      <c r="B62" s="33"/>
      <c r="C62" s="36"/>
      <c r="D62" s="36"/>
      <c r="E62" s="31"/>
      <c r="F62" s="32"/>
      <c r="G62" s="32"/>
    </row>
    <row r="63" spans="1:7" ht="15.6">
      <c r="A63" s="359"/>
      <c r="B63" s="28"/>
      <c r="C63" s="26"/>
      <c r="D63" s="26"/>
      <c r="E63" s="31"/>
      <c r="F63" s="32"/>
      <c r="G63" s="32"/>
    </row>
    <row r="64" spans="1:7" ht="15.6">
      <c r="A64" s="359"/>
      <c r="B64" s="35"/>
      <c r="C64" s="36"/>
      <c r="D64" s="36"/>
      <c r="E64" s="31"/>
      <c r="F64" s="32"/>
      <c r="G64" s="32"/>
    </row>
    <row r="65" spans="1:7" ht="15.6">
      <c r="A65" s="359"/>
      <c r="B65" s="28"/>
      <c r="C65" s="26"/>
      <c r="D65" s="26"/>
      <c r="E65" s="31"/>
      <c r="F65" s="32"/>
      <c r="G65" s="32"/>
    </row>
    <row r="66" spans="1:7" ht="15.6">
      <c r="A66" s="359"/>
      <c r="B66" s="33"/>
      <c r="C66" s="36"/>
      <c r="D66" s="36"/>
      <c r="E66" s="31"/>
      <c r="F66" s="32"/>
      <c r="G66" s="32"/>
    </row>
    <row r="67" spans="1:7" ht="15.6">
      <c r="A67" s="359"/>
      <c r="B67" s="28"/>
      <c r="C67" s="26"/>
      <c r="D67" s="26"/>
      <c r="E67" s="31"/>
      <c r="F67" s="32"/>
      <c r="G67" s="32"/>
    </row>
    <row r="68" spans="1:7" ht="15.6">
      <c r="A68" s="359"/>
      <c r="B68" s="33"/>
      <c r="C68" s="36"/>
      <c r="D68" s="36"/>
      <c r="E68" s="31"/>
      <c r="F68" s="32"/>
      <c r="G68" s="32"/>
    </row>
    <row r="69" spans="1:7" ht="15.6">
      <c r="A69" s="359"/>
      <c r="B69" s="28"/>
      <c r="C69" s="26"/>
      <c r="D69" s="26"/>
      <c r="E69" s="31"/>
      <c r="F69" s="32"/>
      <c r="G69" s="32"/>
    </row>
    <row r="70" spans="1:7" ht="15.6">
      <c r="A70" s="359"/>
      <c r="B70" s="33"/>
      <c r="C70" s="36"/>
      <c r="D70" s="36"/>
      <c r="E70" s="31"/>
      <c r="F70" s="32"/>
      <c r="G70" s="32"/>
    </row>
    <row r="71" spans="1:7" ht="15.6">
      <c r="A71" s="359"/>
      <c r="B71" s="28"/>
      <c r="C71" s="26"/>
      <c r="D71" s="26"/>
      <c r="E71" s="31"/>
      <c r="F71" s="32"/>
      <c r="G71" s="32"/>
    </row>
    <row r="72" spans="1:7" ht="15.6">
      <c r="A72" s="359"/>
      <c r="B72" s="33"/>
      <c r="C72" s="36"/>
      <c r="D72" s="36"/>
      <c r="E72" s="31"/>
      <c r="F72" s="32"/>
      <c r="G72" s="32"/>
    </row>
    <row r="73" spans="1:7" ht="15.6">
      <c r="A73" s="359"/>
      <c r="B73" s="28"/>
      <c r="C73" s="26"/>
      <c r="D73" s="26"/>
      <c r="E73" s="31"/>
      <c r="F73" s="32"/>
      <c r="G73" s="32"/>
    </row>
    <row r="74" spans="1:7" ht="15.6">
      <c r="A74" s="359"/>
      <c r="B74" s="37"/>
      <c r="C74" s="26"/>
      <c r="D74" s="26"/>
      <c r="E74" s="31"/>
      <c r="F74" s="32"/>
      <c r="G74" s="32"/>
    </row>
    <row r="75" spans="1:7" ht="15.6">
      <c r="A75" s="359"/>
      <c r="B75" s="33"/>
      <c r="C75" s="36"/>
      <c r="D75" s="36"/>
      <c r="E75" s="31"/>
      <c r="F75" s="32"/>
      <c r="G75" s="32"/>
    </row>
    <row r="76" spans="1:7" ht="15.6">
      <c r="A76" s="359"/>
      <c r="B76" s="28"/>
      <c r="C76" s="26"/>
      <c r="D76" s="26"/>
      <c r="E76" s="31"/>
      <c r="F76" s="32"/>
      <c r="G76" s="32"/>
    </row>
    <row r="77" spans="1:7" ht="15.6">
      <c r="A77" s="359"/>
      <c r="B77" s="401"/>
      <c r="C77" s="401"/>
      <c r="D77" s="27"/>
      <c r="E77" s="27"/>
      <c r="F77" s="27"/>
      <c r="G77" s="27"/>
    </row>
    <row r="78" spans="1:7" ht="15.6">
      <c r="A78" s="359"/>
      <c r="B78" s="28"/>
      <c r="C78" s="26"/>
      <c r="D78" s="26"/>
      <c r="E78" s="31"/>
      <c r="F78" s="31"/>
      <c r="G78" s="31"/>
    </row>
    <row r="79" spans="1:7" ht="15.6">
      <c r="A79" s="359"/>
      <c r="B79" s="33"/>
      <c r="C79" s="36"/>
      <c r="D79" s="36"/>
      <c r="E79" s="31"/>
      <c r="F79" s="31"/>
      <c r="G79" s="31"/>
    </row>
    <row r="80" spans="1:7" ht="15.6">
      <c r="A80" s="359"/>
      <c r="B80" s="28"/>
      <c r="C80" s="26"/>
      <c r="D80" s="26"/>
      <c r="E80" s="31"/>
      <c r="F80" s="31"/>
      <c r="G80" s="31"/>
    </row>
    <row r="81" spans="1:7" ht="15.6">
      <c r="A81" s="359"/>
      <c r="B81" s="33"/>
      <c r="C81" s="36"/>
      <c r="D81" s="36"/>
      <c r="E81" s="31"/>
      <c r="F81" s="31"/>
      <c r="G81" s="31"/>
    </row>
    <row r="82" spans="1:7" ht="15.6">
      <c r="A82" s="359"/>
      <c r="B82" s="28"/>
      <c r="C82" s="26"/>
      <c r="D82" s="26"/>
      <c r="E82" s="31"/>
      <c r="F82" s="31"/>
      <c r="G82" s="31"/>
    </row>
    <row r="83" spans="1:7" ht="15.6">
      <c r="A83" s="359"/>
      <c r="B83" s="33"/>
      <c r="C83" s="36"/>
      <c r="D83" s="36"/>
      <c r="E83" s="31"/>
      <c r="F83" s="31"/>
      <c r="G83" s="31"/>
    </row>
    <row r="84" spans="1:7" ht="15.6">
      <c r="A84" s="359"/>
      <c r="B84" s="28"/>
      <c r="C84" s="26"/>
      <c r="D84" s="26"/>
      <c r="E84" s="31"/>
      <c r="F84" s="31"/>
      <c r="G84" s="31"/>
    </row>
    <row r="85" spans="1:7" ht="15.6">
      <c r="A85" s="359"/>
      <c r="B85" s="33"/>
      <c r="C85" s="36"/>
      <c r="D85" s="36"/>
      <c r="E85" s="31"/>
      <c r="F85" s="31"/>
      <c r="G85" s="31"/>
    </row>
    <row r="86" spans="1:7" ht="15.6">
      <c r="A86" s="359"/>
      <c r="B86" s="28"/>
      <c r="C86" s="26"/>
      <c r="D86" s="26"/>
      <c r="E86" s="31"/>
      <c r="F86" s="31"/>
      <c r="G86" s="31"/>
    </row>
    <row r="87" spans="1:7" ht="15.6">
      <c r="A87" s="359"/>
      <c r="B87" s="35"/>
      <c r="C87" s="36"/>
      <c r="D87" s="36"/>
      <c r="E87" s="31"/>
      <c r="F87" s="31"/>
      <c r="G87" s="31"/>
    </row>
    <row r="88" spans="1:7" ht="15.6">
      <c r="A88" s="359"/>
      <c r="B88" s="28"/>
      <c r="C88" s="26"/>
      <c r="D88" s="26"/>
      <c r="E88" s="31"/>
      <c r="F88" s="31"/>
      <c r="G88" s="31"/>
    </row>
    <row r="89" spans="1:7" ht="15.6">
      <c r="A89" s="359"/>
      <c r="B89" s="33"/>
      <c r="C89" s="36"/>
      <c r="D89" s="36"/>
      <c r="E89" s="31"/>
      <c r="F89" s="31"/>
      <c r="G89" s="31"/>
    </row>
    <row r="90" spans="1:7" ht="15.6">
      <c r="A90" s="359"/>
      <c r="B90" s="28"/>
      <c r="C90" s="26"/>
      <c r="D90" s="26"/>
      <c r="E90" s="31"/>
      <c r="F90" s="31"/>
      <c r="G90" s="31"/>
    </row>
    <row r="91" spans="1:7" ht="15.6">
      <c r="A91" s="359"/>
      <c r="B91" s="33"/>
      <c r="C91" s="36"/>
      <c r="D91" s="36"/>
      <c r="E91" s="31"/>
      <c r="F91" s="31"/>
      <c r="G91" s="31"/>
    </row>
    <row r="92" spans="1:7" ht="15.6">
      <c r="A92" s="359"/>
      <c r="B92" s="28"/>
      <c r="C92" s="26"/>
      <c r="D92" s="26"/>
      <c r="E92" s="31"/>
      <c r="F92" s="31"/>
      <c r="G92" s="31"/>
    </row>
    <row r="93" spans="1:7" ht="15.6">
      <c r="A93" s="359"/>
      <c r="B93" s="33"/>
      <c r="C93" s="36"/>
      <c r="D93" s="36"/>
      <c r="E93" s="31"/>
      <c r="F93" s="31"/>
      <c r="G93" s="31"/>
    </row>
    <row r="94" spans="1:7" ht="15.6">
      <c r="A94" s="359"/>
      <c r="B94" s="28"/>
      <c r="C94" s="26"/>
      <c r="D94" s="26"/>
      <c r="E94" s="31"/>
      <c r="F94" s="31"/>
      <c r="G94" s="31"/>
    </row>
    <row r="95" spans="1:7" ht="15.6">
      <c r="A95" s="359"/>
      <c r="B95" s="401"/>
      <c r="C95" s="401"/>
      <c r="D95" s="27"/>
      <c r="E95" s="27"/>
      <c r="F95" s="27"/>
      <c r="G95" s="27"/>
    </row>
    <row r="96" spans="1:7" ht="15.6">
      <c r="A96" s="359"/>
      <c r="B96" s="401"/>
      <c r="C96" s="401"/>
      <c r="D96" s="27"/>
      <c r="E96" s="27"/>
      <c r="F96" s="27"/>
      <c r="G96" s="27"/>
    </row>
    <row r="97" spans="1:7" ht="15.6">
      <c r="A97" s="359"/>
      <c r="B97" s="28"/>
      <c r="C97" s="26"/>
      <c r="D97" s="26"/>
      <c r="E97" s="31"/>
      <c r="F97" s="31"/>
      <c r="G97" s="31"/>
    </row>
    <row r="98" spans="1:7" ht="15.6">
      <c r="A98" s="359"/>
      <c r="B98" s="33"/>
      <c r="C98" s="36"/>
      <c r="D98" s="36"/>
      <c r="E98" s="31"/>
      <c r="F98" s="31"/>
      <c r="G98" s="31"/>
    </row>
    <row r="99" spans="1:7" ht="15.6">
      <c r="A99" s="359"/>
      <c r="B99" s="28"/>
      <c r="C99" s="26"/>
      <c r="D99" s="26"/>
      <c r="E99" s="31"/>
      <c r="F99" s="31"/>
      <c r="G99" s="31"/>
    </row>
    <row r="100" spans="1:7" ht="15.6">
      <c r="A100" s="359"/>
      <c r="B100" s="33"/>
      <c r="C100" s="36"/>
      <c r="D100" s="36"/>
      <c r="E100" s="31"/>
      <c r="F100" s="31"/>
      <c r="G100" s="31"/>
    </row>
    <row r="101" spans="1:7" ht="15.6">
      <c r="A101" s="359"/>
      <c r="B101" s="28"/>
      <c r="C101" s="26"/>
      <c r="D101" s="26"/>
      <c r="E101" s="31"/>
      <c r="F101" s="31"/>
      <c r="G101" s="31"/>
    </row>
    <row r="102" spans="1:7" ht="15.6">
      <c r="A102" s="359"/>
      <c r="B102" s="33"/>
      <c r="C102" s="36"/>
      <c r="D102" s="36"/>
      <c r="E102" s="31"/>
      <c r="F102" s="31"/>
      <c r="G102" s="31"/>
    </row>
    <row r="103" spans="1:7" ht="15.6">
      <c r="A103" s="359"/>
      <c r="B103" s="28"/>
      <c r="C103" s="26"/>
      <c r="D103" s="26"/>
      <c r="E103" s="31"/>
      <c r="F103" s="31"/>
      <c r="G103" s="31"/>
    </row>
    <row r="104" spans="1:7" ht="15.6">
      <c r="A104" s="359"/>
      <c r="B104" s="33"/>
      <c r="C104" s="36"/>
      <c r="D104" s="36"/>
      <c r="E104" s="31"/>
      <c r="F104" s="31"/>
      <c r="G104" s="31"/>
    </row>
    <row r="105" spans="1:7" ht="15.6">
      <c r="A105" s="359"/>
      <c r="B105" s="28"/>
      <c r="C105" s="26"/>
      <c r="D105" s="26"/>
      <c r="E105" s="31"/>
      <c r="F105" s="31"/>
      <c r="G105" s="31"/>
    </row>
    <row r="106" spans="1:7" ht="15.6">
      <c r="A106" s="359"/>
      <c r="B106" s="35"/>
      <c r="C106" s="36"/>
      <c r="D106" s="36"/>
      <c r="E106" s="31"/>
      <c r="F106" s="31"/>
      <c r="G106" s="31"/>
    </row>
    <row r="107" spans="1:7" ht="15.6">
      <c r="A107" s="359"/>
      <c r="B107" s="28"/>
      <c r="C107" s="26"/>
      <c r="D107" s="26"/>
      <c r="E107" s="31"/>
      <c r="F107" s="31"/>
      <c r="G107" s="31"/>
    </row>
    <row r="108" spans="1:7" ht="15.6">
      <c r="A108" s="359"/>
      <c r="B108" s="33"/>
      <c r="C108" s="36"/>
      <c r="D108" s="36"/>
      <c r="E108" s="31"/>
      <c r="F108" s="31"/>
      <c r="G108" s="31"/>
    </row>
    <row r="109" spans="1:7" ht="100.5" customHeight="1">
      <c r="A109" s="359"/>
      <c r="B109" s="28"/>
      <c r="C109" s="26"/>
      <c r="D109" s="26"/>
      <c r="E109" s="31"/>
      <c r="F109" s="31"/>
      <c r="G109" s="31"/>
    </row>
    <row r="110" spans="1:7" ht="15.6">
      <c r="A110" s="359"/>
      <c r="B110" s="33"/>
      <c r="C110" s="36"/>
      <c r="D110" s="36"/>
      <c r="E110" s="31"/>
      <c r="F110" s="31"/>
      <c r="G110" s="31"/>
    </row>
    <row r="111" spans="1:7" ht="15.6">
      <c r="A111" s="359"/>
      <c r="B111" s="28"/>
      <c r="C111" s="26"/>
      <c r="D111" s="26"/>
      <c r="E111" s="31"/>
      <c r="F111" s="31"/>
      <c r="G111" s="31"/>
    </row>
    <row r="112" spans="1:7" ht="15.6">
      <c r="A112" s="359"/>
      <c r="B112" s="33"/>
      <c r="C112" s="36"/>
      <c r="D112" s="36"/>
      <c r="E112" s="31"/>
      <c r="F112" s="31"/>
      <c r="G112" s="31"/>
    </row>
    <row r="113" spans="1:7" ht="15.6">
      <c r="A113" s="359"/>
      <c r="B113" s="28"/>
      <c r="C113" s="26"/>
      <c r="D113" s="26"/>
      <c r="E113" s="31"/>
      <c r="F113" s="31"/>
      <c r="G113" s="31"/>
    </row>
    <row r="114" spans="1:7" ht="15.6">
      <c r="A114" s="359"/>
      <c r="B114" s="33"/>
      <c r="C114" s="36"/>
      <c r="D114" s="36"/>
      <c r="E114" s="31"/>
      <c r="F114" s="31"/>
      <c r="G114" s="31"/>
    </row>
    <row r="115" spans="1:7" ht="15.6">
      <c r="A115" s="359"/>
      <c r="B115" s="28"/>
      <c r="C115" s="26"/>
      <c r="D115" s="26"/>
      <c r="E115" s="31"/>
      <c r="F115" s="31"/>
      <c r="G115" s="31"/>
    </row>
    <row r="116" spans="1:7" ht="15.6">
      <c r="A116" s="359"/>
      <c r="B116" s="35"/>
      <c r="C116" s="36"/>
      <c r="D116" s="36"/>
      <c r="E116" s="31"/>
      <c r="F116" s="31"/>
      <c r="G116" s="31"/>
    </row>
    <row r="117" spans="1:7" ht="15.6">
      <c r="A117" s="359"/>
      <c r="B117" s="28"/>
      <c r="C117" s="26"/>
      <c r="D117" s="26"/>
      <c r="E117" s="31"/>
      <c r="F117" s="31"/>
      <c r="G117" s="31"/>
    </row>
    <row r="118" spans="1:7" ht="15.6">
      <c r="A118" s="359"/>
      <c r="B118" s="33"/>
      <c r="C118" s="36"/>
      <c r="D118" s="36"/>
      <c r="E118" s="31"/>
      <c r="F118" s="31"/>
      <c r="G118" s="31"/>
    </row>
    <row r="119" spans="1:7" ht="15.6">
      <c r="A119" s="359"/>
      <c r="B119" s="28"/>
      <c r="C119" s="26"/>
      <c r="D119" s="26"/>
      <c r="E119" s="31"/>
      <c r="F119" s="31"/>
      <c r="G119" s="31"/>
    </row>
    <row r="120" spans="1:7" ht="15.6">
      <c r="A120" s="359"/>
      <c r="B120" s="33"/>
      <c r="C120" s="36"/>
      <c r="D120" s="36"/>
      <c r="E120" s="31"/>
      <c r="F120" s="31"/>
      <c r="G120" s="31"/>
    </row>
    <row r="121" spans="1:7" ht="18.95" customHeight="1">
      <c r="A121" s="359"/>
      <c r="B121" s="402"/>
      <c r="C121" s="402"/>
      <c r="D121" s="33"/>
      <c r="E121" s="33"/>
      <c r="F121" s="33"/>
      <c r="G121" s="33"/>
    </row>
    <row r="122" spans="1:7" ht="15.6">
      <c r="A122" s="359"/>
      <c r="B122" s="28"/>
      <c r="C122" s="26"/>
      <c r="D122" s="26"/>
      <c r="E122" s="31"/>
      <c r="F122" s="31"/>
      <c r="G122" s="31"/>
    </row>
    <row r="123" spans="1:7" ht="15.6">
      <c r="A123" s="359"/>
      <c r="B123" s="33"/>
      <c r="C123" s="36"/>
      <c r="D123" s="36"/>
      <c r="E123" s="31"/>
      <c r="F123" s="31"/>
      <c r="G123" s="31"/>
    </row>
    <row r="124" spans="1:7" ht="15.6">
      <c r="A124" s="359"/>
      <c r="B124" s="28"/>
      <c r="C124" s="26"/>
      <c r="D124" s="26"/>
      <c r="E124" s="31"/>
      <c r="F124" s="31"/>
      <c r="G124" s="31"/>
    </row>
    <row r="125" spans="1:7" ht="15.6">
      <c r="A125" s="359"/>
      <c r="B125" s="33"/>
      <c r="C125" s="36"/>
      <c r="D125" s="36"/>
      <c r="E125" s="31"/>
      <c r="F125" s="31"/>
      <c r="G125" s="31"/>
    </row>
    <row r="126" spans="1:7" ht="15.6">
      <c r="A126" s="359"/>
      <c r="B126" s="28"/>
      <c r="C126" s="26"/>
      <c r="D126" s="26"/>
      <c r="E126" s="31"/>
      <c r="F126" s="31"/>
      <c r="G126" s="31"/>
    </row>
    <row r="127" spans="1:7" ht="15.6">
      <c r="A127" s="359"/>
      <c r="B127" s="35"/>
      <c r="C127" s="36"/>
      <c r="D127" s="36"/>
      <c r="E127" s="31"/>
      <c r="F127" s="31"/>
      <c r="G127" s="31"/>
    </row>
    <row r="128" spans="1:7" ht="15.6">
      <c r="A128" s="359"/>
      <c r="B128" s="28"/>
      <c r="C128" s="26"/>
      <c r="D128" s="26"/>
      <c r="E128" s="31"/>
      <c r="F128" s="31"/>
      <c r="G128" s="31"/>
    </row>
    <row r="129" spans="1:7" ht="15.6">
      <c r="A129" s="359"/>
      <c r="B129" s="33"/>
      <c r="C129" s="36"/>
      <c r="D129" s="36"/>
      <c r="E129" s="31"/>
      <c r="F129" s="31"/>
      <c r="G129" s="31"/>
    </row>
    <row r="130" spans="1:7" ht="15.6">
      <c r="A130" s="359"/>
      <c r="B130" s="28"/>
      <c r="C130" s="26"/>
      <c r="D130" s="26"/>
      <c r="E130" s="31"/>
      <c r="F130" s="31"/>
      <c r="G130" s="31"/>
    </row>
    <row r="131" spans="1:7" ht="15.6">
      <c r="A131" s="359"/>
      <c r="B131" s="33"/>
      <c r="C131" s="36"/>
      <c r="D131" s="36"/>
      <c r="E131" s="31"/>
      <c r="F131" s="31"/>
      <c r="G131" s="31"/>
    </row>
    <row r="132" spans="1:7" ht="15.6">
      <c r="A132" s="359"/>
      <c r="B132" s="28"/>
      <c r="C132" s="26"/>
      <c r="D132" s="26"/>
      <c r="E132" s="31"/>
      <c r="F132" s="31"/>
      <c r="G132" s="31"/>
    </row>
    <row r="133" spans="1:7" ht="15.6">
      <c r="A133" s="359"/>
      <c r="B133" s="33"/>
      <c r="C133" s="36"/>
      <c r="D133" s="36"/>
      <c r="E133" s="31"/>
      <c r="F133" s="31"/>
      <c r="G133" s="31"/>
    </row>
    <row r="134" spans="1:7" ht="15.6">
      <c r="A134" s="359"/>
      <c r="B134" s="28"/>
      <c r="C134" s="26"/>
      <c r="D134" s="26"/>
      <c r="E134" s="31"/>
      <c r="F134" s="31"/>
      <c r="G134" s="31"/>
    </row>
    <row r="135" spans="1:7" ht="15.6">
      <c r="A135" s="359"/>
      <c r="B135" s="33"/>
      <c r="C135" s="36"/>
      <c r="D135" s="36"/>
      <c r="E135" s="31"/>
      <c r="F135" s="31"/>
      <c r="G135" s="31"/>
    </row>
    <row r="136" spans="1:7" ht="15.6">
      <c r="A136" s="359"/>
      <c r="B136" s="28"/>
      <c r="C136" s="26"/>
      <c r="D136" s="26"/>
      <c r="E136" s="31"/>
      <c r="F136" s="31"/>
      <c r="G136" s="31"/>
    </row>
    <row r="137" spans="1:7" ht="15.6">
      <c r="A137" s="359"/>
      <c r="B137" s="35"/>
      <c r="C137" s="36"/>
      <c r="D137" s="36"/>
      <c r="E137" s="31"/>
      <c r="F137" s="31"/>
      <c r="G137" s="31"/>
    </row>
  </sheetData>
  <sheetProtection algorithmName="SHA-512" hashValue="T2McjffcAgAn/O3DjuPgH9II6b+Ef+usdh3iRmfwRx7VloDAqKJ1mG5eYF6TTz3bSH1ctNDZS59yoZ/UgZT/PA==" saltValue="TiA4lLojeVPypzUcCQdaEg==" spinCount="100000" sheet="1" formatCells="0" formatColumns="0" formatRows="0" selectLockedCells="1" sort="0" autoFilter="0"/>
  <autoFilter ref="D4:G4" xr:uid="{5A8863CC-BC1C-46F2-A58D-539DF100E049}"/>
  <mergeCells count="14">
    <mergeCell ref="B20:C20"/>
    <mergeCell ref="B96:C96"/>
    <mergeCell ref="B121:C121"/>
    <mergeCell ref="B33:G34"/>
    <mergeCell ref="H1:H34"/>
    <mergeCell ref="A1:G1"/>
    <mergeCell ref="A2:A137"/>
    <mergeCell ref="B2:G3"/>
    <mergeCell ref="B5:C5"/>
    <mergeCell ref="B54:C54"/>
    <mergeCell ref="B77:C77"/>
    <mergeCell ref="B95:C95"/>
    <mergeCell ref="B9:C9"/>
    <mergeCell ref="B14:C14"/>
  </mergeCells>
  <conditionalFormatting sqref="E6:E8 E10:E13 E15:E19 E21:E32 E35:E137">
    <cfRule type="cellIs" dxfId="43" priority="4" operator="equal">
      <formula>"Unmet"</formula>
    </cfRule>
    <cfRule type="cellIs" dxfId="42" priority="5" operator="equal">
      <formula>"Met"</formula>
    </cfRule>
  </conditionalFormatting>
  <conditionalFormatting sqref="E6:E8 E10:E13 E15:E19 E21:E32">
    <cfRule type="cellIs" dxfId="41" priority="1" operator="equal">
      <formula>"Opportunity for Improvement"</formula>
    </cfRule>
    <cfRule type="cellIs" dxfId="40" priority="2" operator="equal">
      <formula>"In Progress"</formula>
    </cfRule>
    <cfRule type="cellIs" dxfId="39" priority="3" operator="equal">
      <formula>"Achieved"</formula>
    </cfRule>
  </conditionalFormatting>
  <dataValidations count="3">
    <dataValidation type="list" allowBlank="1" showInputMessage="1" showErrorMessage="1" sqref="E122:E137 E97:E120 E78:E94 E55:E76 E35:E53" xr:uid="{F756A13B-6042-47AA-83AA-87628DAAC016}">
      <formula1>"Met,Unmet"</formula1>
    </dataValidation>
    <dataValidation type="list" allowBlank="1" showInputMessage="1" showErrorMessage="1" sqref="E6:E8 E10:E13 E15:E19 E21:E32" xr:uid="{283EAC7D-FA8A-47D1-8254-070C667C5A04}">
      <formula1>"Achieved,In Progress,Opportunity for Improvement"</formula1>
    </dataValidation>
    <dataValidation type="list" allowBlank="1" showInputMessage="1" showErrorMessage="1" sqref="G6:G8 G10:G13 G15:G19 G21:G32" xr:uid="{F8F5B737-3B01-43A1-9813-7743612E8B36}">
      <formula1>"Within 3 Months,3-6 Months,6 Months to 1 Year,Greater Than 1 Year"</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922A6-F297-4D2D-9B21-5A2E09ECCAB3}">
  <dimension ref="A1:M32"/>
  <sheetViews>
    <sheetView showGridLines="0" zoomScale="80" zoomScaleNormal="80" workbookViewId="0">
      <selection activeCell="E4" sqref="E4"/>
    </sheetView>
  </sheetViews>
  <sheetFormatPr defaultColWidth="8.5703125" defaultRowHeight="14.45"/>
  <cols>
    <col min="2" max="2" width="6.42578125" customWidth="1"/>
    <col min="3" max="3" width="82.42578125" customWidth="1"/>
    <col min="4" max="4" width="18.5703125" customWidth="1"/>
    <col min="5" max="5" width="18.85546875" customWidth="1"/>
    <col min="6" max="6" width="42.85546875" customWidth="1"/>
    <col min="7" max="7" width="46.5703125" customWidth="1"/>
    <col min="9" max="9" width="25.85546875" customWidth="1"/>
    <col min="11" max="12" width="12.140625" customWidth="1"/>
  </cols>
  <sheetData>
    <row r="1" spans="1:13" ht="15" thickBot="1">
      <c r="A1" s="440"/>
      <c r="B1" s="440"/>
      <c r="C1" s="440"/>
      <c r="D1" s="440"/>
      <c r="E1" s="440"/>
      <c r="F1" s="440"/>
      <c r="G1" s="440"/>
      <c r="H1" s="359"/>
    </row>
    <row r="2" spans="1:13">
      <c r="A2" s="419"/>
      <c r="B2" s="412" t="s">
        <v>28</v>
      </c>
      <c r="C2" s="420"/>
      <c r="D2" s="420"/>
      <c r="E2" s="420"/>
      <c r="F2" s="420"/>
      <c r="G2" s="421"/>
      <c r="H2" s="359"/>
    </row>
    <row r="3" spans="1:13" ht="15" thickBot="1">
      <c r="A3" s="419"/>
      <c r="B3" s="422"/>
      <c r="C3" s="423"/>
      <c r="D3" s="423"/>
      <c r="E3" s="423"/>
      <c r="F3" s="423"/>
      <c r="G3" s="424"/>
      <c r="H3" s="359"/>
    </row>
    <row r="4" spans="1:13" ht="64.5" customHeight="1" thickBot="1">
      <c r="A4" s="419"/>
      <c r="B4" s="65" t="s">
        <v>3</v>
      </c>
      <c r="C4" s="66" t="s">
        <v>4</v>
      </c>
      <c r="D4" s="66" t="s">
        <v>5</v>
      </c>
      <c r="E4" s="276" t="s">
        <v>6</v>
      </c>
      <c r="F4" s="266" t="s">
        <v>35</v>
      </c>
      <c r="G4" s="267" t="s">
        <v>8</v>
      </c>
      <c r="H4" s="359"/>
    </row>
    <row r="5" spans="1:13" ht="15.95" thickBot="1">
      <c r="A5" s="419"/>
      <c r="B5" s="357" t="s">
        <v>9</v>
      </c>
      <c r="C5" s="358"/>
      <c r="D5" s="11"/>
      <c r="E5" s="277"/>
      <c r="F5" s="277"/>
      <c r="G5" s="278"/>
      <c r="H5" s="359"/>
      <c r="I5" s="225"/>
      <c r="J5" s="225" t="s">
        <v>11</v>
      </c>
      <c r="K5" s="225" t="s">
        <v>30</v>
      </c>
      <c r="L5" s="225" t="s">
        <v>31</v>
      </c>
      <c r="M5" s="225"/>
    </row>
    <row r="6" spans="1:13" ht="30.95">
      <c r="A6" s="419"/>
      <c r="B6" s="20">
        <v>2.1</v>
      </c>
      <c r="C6" s="18" t="s">
        <v>122</v>
      </c>
      <c r="D6" s="19" t="s">
        <v>11</v>
      </c>
      <c r="E6" s="270"/>
      <c r="F6" s="271"/>
      <c r="G6" s="329"/>
      <c r="H6" s="359"/>
      <c r="I6" s="225" t="s">
        <v>12</v>
      </c>
      <c r="J6" s="225">
        <f>COUNTIFS(D6:D29,"=Universal",E6:E29,"=Achieved")</f>
        <v>0</v>
      </c>
      <c r="K6" s="225">
        <f>COUNTIFS(D6:D29,"=Intermediate",E6:E29,"=Achieved")</f>
        <v>0</v>
      </c>
      <c r="L6" s="225">
        <f>COUNTIFS(D6:D29,"=Advanced",E6:E29,"=Achieved")</f>
        <v>0</v>
      </c>
      <c r="M6" s="225"/>
    </row>
    <row r="7" spans="1:13" ht="30.95">
      <c r="A7" s="419"/>
      <c r="B7" s="21">
        <v>2.2000000000000002</v>
      </c>
      <c r="C7" s="4" t="s">
        <v>123</v>
      </c>
      <c r="D7" s="5" t="s">
        <v>11</v>
      </c>
      <c r="E7" s="272"/>
      <c r="F7" s="330"/>
      <c r="G7" s="331"/>
      <c r="H7" s="359"/>
      <c r="I7" s="225" t="s">
        <v>14</v>
      </c>
      <c r="J7" s="225">
        <f>COUNTIFS(D6:D29,"=Universal",E6:E29,"=In Progress")</f>
        <v>0</v>
      </c>
      <c r="K7" s="225">
        <f>COUNTIFS(D6:D29,"=Intermediate",E6:E29,"=In Progress")</f>
        <v>0</v>
      </c>
      <c r="L7" s="225">
        <f>COUNTIFS(D6:D29,"=Advanced",E6:E29,"=In Progresss")</f>
        <v>0</v>
      </c>
      <c r="M7" s="225"/>
    </row>
    <row r="8" spans="1:13" ht="30.95">
      <c r="A8" s="359"/>
      <c r="B8" s="22">
        <v>2.2999999999999998</v>
      </c>
      <c r="C8" s="1" t="s">
        <v>124</v>
      </c>
      <c r="D8" s="2" t="s">
        <v>11</v>
      </c>
      <c r="E8" s="270"/>
      <c r="F8" s="338"/>
      <c r="G8" s="333"/>
      <c r="H8" s="359"/>
      <c r="I8" s="225" t="s">
        <v>125</v>
      </c>
      <c r="J8" s="225">
        <f>COUNTIFS(D6:D29,"=Universal",E6:E29,"=Opportunity for Improvement")</f>
        <v>0</v>
      </c>
      <c r="K8" s="225">
        <f>COUNTIFS(D6:D29,"=Intermediate",E6:E29,"=Opportunity for Improvement")</f>
        <v>0</v>
      </c>
      <c r="L8" s="225">
        <f>COUNTIFS(D6:D29,"=Advanced",E6:E29,"=Opportunity for Improvement")</f>
        <v>0</v>
      </c>
      <c r="M8" s="225"/>
    </row>
    <row r="9" spans="1:13" ht="15.95" thickBot="1">
      <c r="A9" s="419"/>
      <c r="B9" s="70">
        <v>2.4</v>
      </c>
      <c r="C9" s="58" t="s">
        <v>126</v>
      </c>
      <c r="D9" s="71" t="s">
        <v>11</v>
      </c>
      <c r="E9" s="272"/>
      <c r="F9" s="332"/>
      <c r="G9" s="333"/>
      <c r="H9" s="359"/>
      <c r="I9" s="225"/>
      <c r="J9" s="225"/>
      <c r="K9" s="225"/>
      <c r="L9" s="225"/>
      <c r="M9" s="225"/>
    </row>
    <row r="10" spans="1:13" ht="15.95" customHeight="1" thickBot="1">
      <c r="A10" s="419"/>
      <c r="B10" s="425" t="s">
        <v>95</v>
      </c>
      <c r="C10" s="426"/>
      <c r="D10" s="166"/>
      <c r="E10" s="283"/>
      <c r="F10" s="283"/>
      <c r="G10" s="284"/>
      <c r="H10" s="359"/>
      <c r="I10" s="225"/>
      <c r="J10" s="225"/>
      <c r="K10" s="225"/>
      <c r="L10" s="225"/>
      <c r="M10" s="225"/>
    </row>
    <row r="11" spans="1:13" ht="32.450000000000003" customHeight="1">
      <c r="A11" s="419"/>
      <c r="B11" s="22">
        <v>2.5</v>
      </c>
      <c r="C11" s="1" t="s">
        <v>127</v>
      </c>
      <c r="D11" s="2" t="s">
        <v>11</v>
      </c>
      <c r="E11" s="270"/>
      <c r="F11" s="330"/>
      <c r="G11" s="331"/>
      <c r="H11" s="359"/>
    </row>
    <row r="12" spans="1:13" ht="30.95">
      <c r="A12" s="419"/>
      <c r="B12" s="21">
        <v>2.6</v>
      </c>
      <c r="C12" s="4" t="s">
        <v>128</v>
      </c>
      <c r="D12" s="5" t="s">
        <v>11</v>
      </c>
      <c r="E12" s="272"/>
      <c r="F12" s="330"/>
      <c r="G12" s="331"/>
      <c r="H12" s="359"/>
    </row>
    <row r="13" spans="1:13" ht="30.95">
      <c r="A13" s="419"/>
      <c r="B13" s="22">
        <v>2.7</v>
      </c>
      <c r="C13" s="1" t="s">
        <v>129</v>
      </c>
      <c r="D13" s="2" t="s">
        <v>11</v>
      </c>
      <c r="E13" s="270"/>
      <c r="F13" s="330"/>
      <c r="G13" s="331"/>
      <c r="H13" s="359"/>
    </row>
    <row r="14" spans="1:13" ht="52.5" customHeight="1">
      <c r="A14" s="419"/>
      <c r="B14" s="21">
        <v>2.8</v>
      </c>
      <c r="C14" s="4" t="s">
        <v>130</v>
      </c>
      <c r="D14" s="5" t="s">
        <v>30</v>
      </c>
      <c r="E14" s="272"/>
      <c r="F14" s="330"/>
      <c r="G14" s="331"/>
      <c r="H14" s="359"/>
    </row>
    <row r="15" spans="1:13" ht="46.5">
      <c r="A15" s="419"/>
      <c r="B15" s="22">
        <v>2.9</v>
      </c>
      <c r="C15" s="1" t="s">
        <v>131</v>
      </c>
      <c r="D15" s="2" t="s">
        <v>30</v>
      </c>
      <c r="E15" s="270"/>
      <c r="F15" s="330"/>
      <c r="G15" s="331"/>
      <c r="H15" s="359"/>
    </row>
    <row r="16" spans="1:13" ht="30.95">
      <c r="A16" s="419"/>
      <c r="B16" s="23">
        <v>2.1</v>
      </c>
      <c r="C16" s="38" t="s">
        <v>132</v>
      </c>
      <c r="D16" s="5" t="s">
        <v>30</v>
      </c>
      <c r="E16" s="272"/>
      <c r="F16" s="330"/>
      <c r="G16" s="331"/>
      <c r="H16" s="359"/>
    </row>
    <row r="17" spans="1:8" ht="35.450000000000003" customHeight="1" thickBot="1">
      <c r="A17" s="419"/>
      <c r="B17" s="67">
        <v>2.11</v>
      </c>
      <c r="C17" s="73" t="s">
        <v>133</v>
      </c>
      <c r="D17" s="69" t="s">
        <v>30</v>
      </c>
      <c r="E17" s="270"/>
      <c r="F17" s="332"/>
      <c r="G17" s="333"/>
      <c r="H17" s="359"/>
    </row>
    <row r="18" spans="1:8" ht="15.95" customHeight="1" thickBot="1">
      <c r="A18" s="419"/>
      <c r="B18" s="416" t="s">
        <v>100</v>
      </c>
      <c r="C18" s="417"/>
      <c r="D18" s="167"/>
      <c r="E18" s="279"/>
      <c r="F18" s="279"/>
      <c r="G18" s="280"/>
      <c r="H18" s="359"/>
    </row>
    <row r="19" spans="1:8" ht="15.6">
      <c r="A19" s="419"/>
      <c r="B19" s="70">
        <v>2.12</v>
      </c>
      <c r="C19" s="58" t="s">
        <v>134</v>
      </c>
      <c r="D19" s="71" t="s">
        <v>11</v>
      </c>
      <c r="E19" s="272"/>
      <c r="F19" s="271"/>
      <c r="G19" s="329"/>
      <c r="H19" s="359"/>
    </row>
    <row r="20" spans="1:8" ht="30.95">
      <c r="A20" s="419"/>
      <c r="B20" s="22">
        <v>2.13</v>
      </c>
      <c r="C20" s="1" t="s">
        <v>135</v>
      </c>
      <c r="D20" s="2" t="s">
        <v>11</v>
      </c>
      <c r="E20" s="270"/>
      <c r="F20" s="330"/>
      <c r="G20" s="331"/>
      <c r="H20" s="359"/>
    </row>
    <row r="21" spans="1:8" ht="47.1" thickBot="1">
      <c r="A21" s="419"/>
      <c r="B21" s="25">
        <v>2.14</v>
      </c>
      <c r="C21" s="56" t="s">
        <v>136</v>
      </c>
      <c r="D21" s="72" t="s">
        <v>31</v>
      </c>
      <c r="E21" s="272"/>
      <c r="F21" s="332"/>
      <c r="G21" s="333"/>
      <c r="H21" s="359"/>
    </row>
    <row r="22" spans="1:8" ht="15.95" customHeight="1" thickBot="1">
      <c r="A22" s="419"/>
      <c r="B22" s="409" t="s">
        <v>109</v>
      </c>
      <c r="C22" s="410"/>
      <c r="D22" s="168"/>
      <c r="E22" s="281"/>
      <c r="F22" s="281"/>
      <c r="G22" s="282"/>
      <c r="H22" s="359"/>
    </row>
    <row r="23" spans="1:8" ht="15.6">
      <c r="A23" s="419"/>
      <c r="B23" s="20">
        <v>2.15</v>
      </c>
      <c r="C23" s="18" t="s">
        <v>137</v>
      </c>
      <c r="D23" s="19" t="s">
        <v>11</v>
      </c>
      <c r="E23" s="270"/>
      <c r="F23" s="271"/>
      <c r="G23" s="329"/>
      <c r="H23" s="359"/>
    </row>
    <row r="24" spans="1:8" ht="30.95">
      <c r="A24" s="419"/>
      <c r="B24" s="21">
        <v>2.16</v>
      </c>
      <c r="C24" s="4" t="s">
        <v>138</v>
      </c>
      <c r="D24" s="5" t="s">
        <v>11</v>
      </c>
      <c r="E24" s="272"/>
      <c r="F24" s="330"/>
      <c r="G24" s="331"/>
      <c r="H24" s="359"/>
    </row>
    <row r="25" spans="1:8" ht="30.95">
      <c r="A25" s="419"/>
      <c r="B25" s="22">
        <v>2.17</v>
      </c>
      <c r="C25" s="1" t="s">
        <v>139</v>
      </c>
      <c r="D25" s="2" t="s">
        <v>11</v>
      </c>
      <c r="E25" s="270"/>
      <c r="F25" s="330"/>
      <c r="G25" s="331"/>
      <c r="H25" s="359"/>
    </row>
    <row r="26" spans="1:8" ht="46.5">
      <c r="A26" s="419"/>
      <c r="B26" s="21">
        <v>2.1800000000000002</v>
      </c>
      <c r="C26" s="4" t="s">
        <v>140</v>
      </c>
      <c r="D26" s="5" t="s">
        <v>11</v>
      </c>
      <c r="E26" s="272"/>
      <c r="F26" s="330"/>
      <c r="G26" s="331"/>
      <c r="H26" s="359"/>
    </row>
    <row r="27" spans="1:8" ht="46.5">
      <c r="A27" s="419"/>
      <c r="B27" s="98">
        <v>2.19</v>
      </c>
      <c r="C27" s="40" t="s">
        <v>141</v>
      </c>
      <c r="D27" s="42" t="s">
        <v>11</v>
      </c>
      <c r="E27" s="270"/>
      <c r="F27" s="330"/>
      <c r="G27" s="331"/>
      <c r="H27" s="359"/>
    </row>
    <row r="28" spans="1:8" ht="30.95">
      <c r="A28" s="419"/>
      <c r="B28" s="55">
        <v>2.2000000000000002</v>
      </c>
      <c r="C28" s="38" t="s">
        <v>142</v>
      </c>
      <c r="D28" s="5" t="s">
        <v>11</v>
      </c>
      <c r="E28" s="272"/>
      <c r="F28" s="330"/>
      <c r="G28" s="331"/>
      <c r="H28" s="359"/>
    </row>
    <row r="29" spans="1:8" ht="47.1" thickBot="1">
      <c r="A29" s="419"/>
      <c r="B29" s="101">
        <v>2.21</v>
      </c>
      <c r="C29" s="102" t="s">
        <v>143</v>
      </c>
      <c r="D29" s="103" t="s">
        <v>11</v>
      </c>
      <c r="E29" s="285"/>
      <c r="F29" s="336"/>
      <c r="G29" s="337"/>
      <c r="H29" s="359"/>
    </row>
    <row r="30" spans="1:8">
      <c r="A30" s="418"/>
      <c r="B30" s="418"/>
      <c r="C30" s="418"/>
      <c r="D30" s="418"/>
      <c r="E30" s="418"/>
      <c r="F30" s="418"/>
      <c r="G30" s="418"/>
      <c r="H30" s="418"/>
    </row>
    <row r="31" spans="1:8">
      <c r="A31" s="418"/>
      <c r="B31" s="418"/>
      <c r="C31" s="418"/>
      <c r="D31" s="418"/>
      <c r="E31" s="418"/>
      <c r="F31" s="418"/>
      <c r="G31" s="418"/>
      <c r="H31" s="418"/>
    </row>
    <row r="32" spans="1:8">
      <c r="A32" s="418"/>
      <c r="B32" s="418"/>
      <c r="C32" s="418"/>
      <c r="D32" s="418"/>
      <c r="E32" s="418"/>
      <c r="F32" s="418"/>
      <c r="G32" s="418"/>
      <c r="H32" s="418"/>
    </row>
  </sheetData>
  <sheetProtection algorithmName="SHA-512" hashValue="lu5uk6607y6lUVd4nUO6vzPKEmA0zMitbHROWOwuWWwpCtpJv2MSh5pkFyVdAU6c+vqIbB43XCqm/OKMKyoL/w==" saltValue="xyW2NVfP7AMXri/7oH96rA==" spinCount="100000" sheet="1" formatCells="0" formatColumns="0" formatRows="0" selectLockedCells="1" sort="0" autoFilter="0"/>
  <autoFilter ref="D4:G4" xr:uid="{86A922A6-F297-4D2D-9B21-5A2E09ECCAB3}"/>
  <mergeCells count="9">
    <mergeCell ref="A30:H32"/>
    <mergeCell ref="H1:H29"/>
    <mergeCell ref="A1:G1"/>
    <mergeCell ref="A2:A29"/>
    <mergeCell ref="B2:G3"/>
    <mergeCell ref="B5:C5"/>
    <mergeCell ref="B10:C10"/>
    <mergeCell ref="B18:C18"/>
    <mergeCell ref="B22:C22"/>
  </mergeCells>
  <conditionalFormatting sqref="E5:E9 E11:E17 E19:E21 E23:E29">
    <cfRule type="cellIs" dxfId="32" priority="4" operator="equal">
      <formula>"Unmet"</formula>
    </cfRule>
    <cfRule type="cellIs" dxfId="31" priority="5" operator="equal">
      <formula>"Met"</formula>
    </cfRule>
  </conditionalFormatting>
  <conditionalFormatting sqref="E6:E9 E11:E17 E19:E21 E23:E29">
    <cfRule type="cellIs" dxfId="30" priority="1" operator="equal">
      <formula>"Opportunity for Improvement"</formula>
    </cfRule>
    <cfRule type="cellIs" dxfId="29" priority="2" operator="equal">
      <formula>"In Progress"</formula>
    </cfRule>
    <cfRule type="cellIs" dxfId="28" priority="3" operator="equal">
      <formula>"Achieved"</formula>
    </cfRule>
  </conditionalFormatting>
  <dataValidations count="2">
    <dataValidation type="list" allowBlank="1" showInputMessage="1" showErrorMessage="1" sqref="E19:E21 E6:E9 E11:E17 E23:E29" xr:uid="{C9F0709B-E42D-425D-9084-3C97CDCD261E}">
      <formula1>"Achieved,In Progress,Opportunity for Improvement"</formula1>
    </dataValidation>
    <dataValidation type="list" allowBlank="1" showInputMessage="1" showErrorMessage="1" sqref="G6:G9 G19:G21 G23:G29 G11:G17" xr:uid="{1FA835D2-77C8-451B-9F9C-92C7F25C2C9C}">
      <formula1>"Within 3 Months,3-6 Months,6 Months to 1 Year,Greater Than 1 Year"</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FFCB8-D49E-438E-8593-348BADD3AAD1}">
  <dimension ref="A1:M32"/>
  <sheetViews>
    <sheetView showGridLines="0" zoomScale="80" zoomScaleNormal="80" workbookViewId="0">
      <selection activeCell="G12" sqref="G12"/>
    </sheetView>
  </sheetViews>
  <sheetFormatPr defaultColWidth="8.5703125" defaultRowHeight="14.45"/>
  <cols>
    <col min="2" max="2" width="6.42578125" customWidth="1"/>
    <col min="3" max="3" width="82.42578125" customWidth="1"/>
    <col min="4" max="4" width="18.5703125" customWidth="1"/>
    <col min="5" max="5" width="18.85546875" customWidth="1"/>
    <col min="6" max="6" width="54" customWidth="1"/>
    <col min="7" max="7" width="50.85546875" customWidth="1"/>
    <col min="10" max="10" width="27.42578125" customWidth="1"/>
    <col min="11" max="11" width="14.140625" customWidth="1"/>
    <col min="12" max="12" width="15.42578125" customWidth="1"/>
  </cols>
  <sheetData>
    <row r="1" spans="1:13" ht="15" thickBot="1">
      <c r="A1" s="440"/>
      <c r="B1" s="440"/>
      <c r="C1" s="440"/>
      <c r="D1" s="440"/>
      <c r="E1" s="440"/>
      <c r="F1" s="440"/>
      <c r="G1" s="440"/>
      <c r="H1" s="359"/>
    </row>
    <row r="2" spans="1:13">
      <c r="A2" s="419"/>
      <c r="B2" s="412" t="s">
        <v>29</v>
      </c>
      <c r="C2" s="420"/>
      <c r="D2" s="420"/>
      <c r="E2" s="420"/>
      <c r="F2" s="420"/>
      <c r="G2" s="421"/>
      <c r="H2" s="359"/>
    </row>
    <row r="3" spans="1:13" ht="15" thickBot="1">
      <c r="A3" s="419"/>
      <c r="B3" s="422"/>
      <c r="C3" s="423"/>
      <c r="D3" s="423"/>
      <c r="E3" s="423"/>
      <c r="F3" s="423"/>
      <c r="G3" s="424"/>
      <c r="H3" s="359"/>
    </row>
    <row r="4" spans="1:13" ht="79.5" customHeight="1" thickBot="1">
      <c r="A4" s="419"/>
      <c r="B4" s="65" t="s">
        <v>3</v>
      </c>
      <c r="C4" s="66" t="s">
        <v>4</v>
      </c>
      <c r="D4" s="66" t="s">
        <v>5</v>
      </c>
      <c r="E4" s="276" t="s">
        <v>6</v>
      </c>
      <c r="F4" s="266" t="s">
        <v>35</v>
      </c>
      <c r="G4" s="267" t="s">
        <v>8</v>
      </c>
      <c r="H4" s="359"/>
    </row>
    <row r="5" spans="1:13" ht="15.95" thickBot="1">
      <c r="A5" s="419"/>
      <c r="B5" s="357" t="s">
        <v>9</v>
      </c>
      <c r="C5" s="358"/>
      <c r="D5" s="11"/>
      <c r="E5" s="277"/>
      <c r="F5" s="277"/>
      <c r="G5" s="278"/>
      <c r="H5" s="359"/>
    </row>
    <row r="6" spans="1:13" ht="30.95">
      <c r="A6" s="419"/>
      <c r="B6" s="115">
        <v>3.1</v>
      </c>
      <c r="C6" s="114" t="s">
        <v>144</v>
      </c>
      <c r="D6" s="116" t="s">
        <v>11</v>
      </c>
      <c r="E6" s="286"/>
      <c r="F6" s="271"/>
      <c r="G6" s="329"/>
      <c r="H6" s="359"/>
      <c r="J6" s="225"/>
      <c r="K6" s="225" t="s">
        <v>11</v>
      </c>
      <c r="L6" s="225" t="s">
        <v>30</v>
      </c>
      <c r="M6" s="225" t="s">
        <v>31</v>
      </c>
    </row>
    <row r="7" spans="1:13" ht="30.95">
      <c r="A7" s="419"/>
      <c r="B7" s="120">
        <v>3.2</v>
      </c>
      <c r="C7" s="355" t="s">
        <v>15</v>
      </c>
      <c r="D7" s="121" t="s">
        <v>11</v>
      </c>
      <c r="E7" s="287"/>
      <c r="F7" s="271"/>
      <c r="G7" s="329"/>
      <c r="H7" s="359"/>
      <c r="J7" s="225" t="s">
        <v>12</v>
      </c>
      <c r="K7" s="225">
        <f>COUNTIFS(D6:D30,"=Universal",E6:E30,"=Achieved")</f>
        <v>0</v>
      </c>
      <c r="L7" s="225">
        <f>COUNTIFS(D6:D30,"=Intermediate",E6:E30,"=Achieved")</f>
        <v>0</v>
      </c>
      <c r="M7" s="225">
        <f>COUNTIFS(D6:D30,"=Advanced",E6:E30,"=Achieved")</f>
        <v>0</v>
      </c>
    </row>
    <row r="8" spans="1:13" ht="30.95">
      <c r="A8" s="419"/>
      <c r="B8" s="24">
        <v>3.3</v>
      </c>
      <c r="C8" s="9" t="s">
        <v>13</v>
      </c>
      <c r="D8" s="117" t="s">
        <v>30</v>
      </c>
      <c r="E8" s="286"/>
      <c r="F8" s="330"/>
      <c r="G8" s="331"/>
      <c r="H8" s="359"/>
      <c r="J8" s="225" t="s">
        <v>14</v>
      </c>
      <c r="K8" s="225">
        <f>COUNTIFS(D6:D30,"=Universal",E6:E30,"=In Progress")</f>
        <v>0</v>
      </c>
      <c r="L8" s="225">
        <f>COUNTIFS(D6:D30,"=Intermediate",E6:E30,"=In Progress")</f>
        <v>0</v>
      </c>
      <c r="M8" s="225">
        <f>COUNTIFS(D6:D30,"=Advanced",E6:E30,"=In Progress")</f>
        <v>0</v>
      </c>
    </row>
    <row r="9" spans="1:13" ht="31.5" thickBot="1">
      <c r="A9" s="419"/>
      <c r="B9" s="123">
        <v>3.4</v>
      </c>
      <c r="C9" s="124" t="s">
        <v>145</v>
      </c>
      <c r="D9" s="125" t="s">
        <v>30</v>
      </c>
      <c r="E9" s="287"/>
      <c r="F9" s="332"/>
      <c r="G9" s="333"/>
      <c r="H9" s="359"/>
      <c r="J9" s="225" t="s">
        <v>16</v>
      </c>
      <c r="K9" s="225">
        <f>COUNTIFS(D6:D30,"=Universal",E6:E30,"=Opportunity for Improvement")</f>
        <v>0</v>
      </c>
      <c r="L9" s="225">
        <f>COUNTIFS(D6:D30,"=Intermediate",E6:E30,"=Opportunity for Improvement")</f>
        <v>0</v>
      </c>
      <c r="M9" s="225">
        <f>COUNTIFS(D6:D30,"=Advanced",E6:E30,"=Opportunity for Improvement")</f>
        <v>0</v>
      </c>
    </row>
    <row r="10" spans="1:13" ht="15.95" customHeight="1" thickBot="1">
      <c r="A10" s="419"/>
      <c r="B10" s="409" t="s">
        <v>95</v>
      </c>
      <c r="C10" s="410"/>
      <c r="D10" s="168"/>
      <c r="E10" s="281"/>
      <c r="F10" s="281"/>
      <c r="G10" s="282"/>
      <c r="H10" s="359"/>
      <c r="J10" s="225"/>
      <c r="K10" s="225"/>
      <c r="L10" s="225"/>
      <c r="M10" s="225"/>
    </row>
    <row r="11" spans="1:13" ht="30.95">
      <c r="A11" s="419"/>
      <c r="B11" s="77">
        <v>3.5</v>
      </c>
      <c r="C11" s="78" t="s">
        <v>146</v>
      </c>
      <c r="D11" s="79" t="s">
        <v>11</v>
      </c>
      <c r="E11" s="286"/>
      <c r="F11" s="334"/>
      <c r="G11" s="335"/>
      <c r="H11" s="359"/>
    </row>
    <row r="12" spans="1:13" ht="15.6">
      <c r="A12" s="419"/>
      <c r="B12" s="120">
        <v>3.6</v>
      </c>
      <c r="C12" s="355" t="s">
        <v>147</v>
      </c>
      <c r="D12" s="129" t="s">
        <v>11</v>
      </c>
      <c r="E12" s="287"/>
      <c r="F12" s="271"/>
      <c r="G12" s="329"/>
      <c r="H12" s="359"/>
    </row>
    <row r="13" spans="1:13" ht="15.6">
      <c r="A13" s="419"/>
      <c r="B13" s="115">
        <v>3.7</v>
      </c>
      <c r="C13" s="114" t="s">
        <v>148</v>
      </c>
      <c r="D13" s="116" t="s">
        <v>30</v>
      </c>
      <c r="E13" s="286"/>
      <c r="F13" s="271"/>
      <c r="G13" s="329"/>
      <c r="H13" s="359"/>
    </row>
    <row r="14" spans="1:13" ht="30.95">
      <c r="A14" s="419"/>
      <c r="B14" s="120">
        <v>3.8</v>
      </c>
      <c r="C14" s="356" t="s">
        <v>149</v>
      </c>
      <c r="D14" s="129" t="s">
        <v>30</v>
      </c>
      <c r="E14" s="287"/>
      <c r="F14" s="271"/>
      <c r="G14" s="329"/>
      <c r="H14" s="359"/>
    </row>
    <row r="15" spans="1:13" ht="30.95">
      <c r="A15" s="419"/>
      <c r="B15" s="115">
        <v>3.9</v>
      </c>
      <c r="C15" s="118" t="s">
        <v>150</v>
      </c>
      <c r="D15" s="117" t="s">
        <v>30</v>
      </c>
      <c r="E15" s="286"/>
      <c r="F15" s="271"/>
      <c r="G15" s="329"/>
      <c r="H15" s="359"/>
    </row>
    <row r="16" spans="1:13" ht="15.6">
      <c r="A16" s="419"/>
      <c r="B16" s="127">
        <v>3.1</v>
      </c>
      <c r="C16" s="356" t="s">
        <v>151</v>
      </c>
      <c r="D16" s="129" t="s">
        <v>30</v>
      </c>
      <c r="E16" s="287"/>
      <c r="F16" s="271"/>
      <c r="G16" s="329"/>
      <c r="H16" s="359"/>
    </row>
    <row r="17" spans="1:8" ht="30.95">
      <c r="A17" s="419"/>
      <c r="B17" s="98">
        <v>3.11</v>
      </c>
      <c r="C17" s="119" t="s">
        <v>152</v>
      </c>
      <c r="D17" s="117" t="s">
        <v>30</v>
      </c>
      <c r="E17" s="286"/>
      <c r="F17" s="330"/>
      <c r="G17" s="331"/>
      <c r="H17" s="359"/>
    </row>
    <row r="18" spans="1:8" ht="15.95" customHeight="1">
      <c r="A18" s="419"/>
      <c r="B18" s="130">
        <v>3.12</v>
      </c>
      <c r="C18" s="356" t="s">
        <v>153</v>
      </c>
      <c r="D18" s="129" t="s">
        <v>30</v>
      </c>
      <c r="E18" s="287"/>
      <c r="F18" s="330"/>
      <c r="G18" s="331"/>
      <c r="H18" s="359"/>
    </row>
    <row r="19" spans="1:8" ht="31.5" thickBot="1">
      <c r="A19" s="419"/>
      <c r="B19" s="98">
        <v>3.13</v>
      </c>
      <c r="C19" s="114" t="s">
        <v>154</v>
      </c>
      <c r="D19" s="117" t="s">
        <v>31</v>
      </c>
      <c r="E19" s="286"/>
      <c r="F19" s="330"/>
      <c r="G19" s="331"/>
      <c r="H19" s="359"/>
    </row>
    <row r="20" spans="1:8" ht="15.95" customHeight="1" thickBot="1">
      <c r="A20" s="419"/>
      <c r="B20" s="409" t="s">
        <v>100</v>
      </c>
      <c r="C20" s="410"/>
      <c r="D20" s="168"/>
      <c r="E20" s="281"/>
      <c r="F20" s="281"/>
      <c r="G20" s="282"/>
      <c r="H20" s="359"/>
    </row>
    <row r="21" spans="1:8" ht="30.95">
      <c r="A21" s="419"/>
      <c r="B21" s="120">
        <v>3.14</v>
      </c>
      <c r="C21" s="122" t="s">
        <v>155</v>
      </c>
      <c r="D21" s="121" t="s">
        <v>31</v>
      </c>
      <c r="E21" s="287"/>
      <c r="F21" s="271"/>
      <c r="G21" s="329"/>
      <c r="H21" s="359"/>
    </row>
    <row r="22" spans="1:8" ht="15.6">
      <c r="A22" s="419"/>
      <c r="B22" s="24">
        <v>3.15</v>
      </c>
      <c r="C22" s="9" t="s">
        <v>156</v>
      </c>
      <c r="D22" s="117" t="s">
        <v>31</v>
      </c>
      <c r="E22" s="286"/>
      <c r="F22" s="330"/>
      <c r="G22" s="331"/>
      <c r="H22" s="359"/>
    </row>
    <row r="23" spans="1:8" ht="15.95" thickBot="1">
      <c r="A23" s="419"/>
      <c r="B23" s="131">
        <v>3.16</v>
      </c>
      <c r="C23" s="126" t="s">
        <v>157</v>
      </c>
      <c r="D23" s="125" t="s">
        <v>31</v>
      </c>
      <c r="E23" s="287"/>
      <c r="F23" s="332"/>
      <c r="G23" s="333"/>
      <c r="H23" s="359"/>
    </row>
    <row r="24" spans="1:8" ht="15.95" customHeight="1" thickBot="1">
      <c r="A24" s="419"/>
      <c r="B24" s="425" t="s">
        <v>109</v>
      </c>
      <c r="C24" s="426"/>
      <c r="D24" s="166"/>
      <c r="E24" s="283"/>
      <c r="F24" s="283"/>
      <c r="G24" s="284"/>
      <c r="H24" s="359"/>
    </row>
    <row r="25" spans="1:8" ht="15.6">
      <c r="A25" s="419"/>
      <c r="B25" s="97">
        <v>3.17</v>
      </c>
      <c r="C25" s="132" t="s">
        <v>158</v>
      </c>
      <c r="D25" s="116" t="s">
        <v>11</v>
      </c>
      <c r="E25" s="286"/>
      <c r="F25" s="271"/>
      <c r="G25" s="329"/>
      <c r="H25" s="359"/>
    </row>
    <row r="26" spans="1:8" ht="15.6">
      <c r="A26" s="419"/>
      <c r="B26" s="128">
        <v>3.18</v>
      </c>
      <c r="C26" s="134" t="s">
        <v>159</v>
      </c>
      <c r="D26" s="121" t="s">
        <v>11</v>
      </c>
      <c r="E26" s="287"/>
      <c r="F26" s="271"/>
      <c r="G26" s="329"/>
      <c r="H26" s="359"/>
    </row>
    <row r="27" spans="1:8" ht="30.95">
      <c r="A27" s="419"/>
      <c r="B27" s="141">
        <v>3.19</v>
      </c>
      <c r="C27" s="118" t="s">
        <v>160</v>
      </c>
      <c r="D27" s="142" t="s">
        <v>11</v>
      </c>
      <c r="E27" s="286"/>
      <c r="F27" s="271"/>
      <c r="G27" s="329"/>
      <c r="H27" s="359"/>
    </row>
    <row r="28" spans="1:8" ht="30.95">
      <c r="A28" s="419"/>
      <c r="B28" s="135">
        <v>3.2</v>
      </c>
      <c r="C28" s="140" t="s">
        <v>161</v>
      </c>
      <c r="D28" s="121" t="s">
        <v>11</v>
      </c>
      <c r="E28" s="287"/>
      <c r="F28" s="271"/>
      <c r="G28" s="329"/>
      <c r="H28" s="359"/>
    </row>
    <row r="29" spans="1:8" ht="30.95">
      <c r="A29" s="419"/>
      <c r="B29" s="133">
        <v>3.21</v>
      </c>
      <c r="C29" s="118" t="s">
        <v>162</v>
      </c>
      <c r="D29" s="117" t="s">
        <v>11</v>
      </c>
      <c r="E29" s="286"/>
      <c r="F29" s="330"/>
      <c r="G29" s="331"/>
      <c r="H29" s="359"/>
    </row>
    <row r="30" spans="1:8" ht="15.95" thickBot="1">
      <c r="A30" s="359"/>
      <c r="B30" s="136">
        <v>3.22</v>
      </c>
      <c r="C30" s="137" t="s">
        <v>163</v>
      </c>
      <c r="D30" s="138" t="s">
        <v>11</v>
      </c>
      <c r="E30" s="288"/>
      <c r="F30" s="336"/>
      <c r="G30" s="337"/>
      <c r="H30" s="359"/>
    </row>
    <row r="31" spans="1:8">
      <c r="A31" s="359"/>
      <c r="B31" s="359"/>
      <c r="C31" s="359"/>
      <c r="D31" s="359"/>
      <c r="E31" s="359"/>
      <c r="F31" s="359"/>
      <c r="G31" s="359"/>
      <c r="H31" s="359"/>
    </row>
    <row r="32" spans="1:8">
      <c r="A32" s="359"/>
      <c r="B32" s="359"/>
      <c r="C32" s="359"/>
      <c r="D32" s="359"/>
      <c r="E32" s="359"/>
      <c r="F32" s="359"/>
      <c r="G32" s="359"/>
      <c r="H32" s="359"/>
    </row>
  </sheetData>
  <sheetProtection algorithmName="SHA-512" hashValue="5ZoS38R2rFcw6DdXXY6yu5XIHjJZ5wNiEUapXNOrHQ7uhhIEOPURTzV+2y+6CN00Gb4JXx3DG23Shpp9QGvaqA==" saltValue="0NJQkivwc5JjLNOhrWfe8w==" spinCount="100000" sheet="1" formatCells="0" formatColumns="0" formatRows="0" selectLockedCells="1" sort="0" autoFilter="0"/>
  <autoFilter ref="D4:G4" xr:uid="{21DFFCB8-D49E-438E-8593-348BADD3AAD1}"/>
  <mergeCells count="9">
    <mergeCell ref="A31:H32"/>
    <mergeCell ref="H1:H30"/>
    <mergeCell ref="A1:G1"/>
    <mergeCell ref="A2:A30"/>
    <mergeCell ref="B2:G3"/>
    <mergeCell ref="B5:C5"/>
    <mergeCell ref="B10:C10"/>
    <mergeCell ref="B20:C20"/>
    <mergeCell ref="B24:C24"/>
  </mergeCells>
  <conditionalFormatting sqref="E5:E9 E11:E19 E21:E23 E25:E30">
    <cfRule type="cellIs" dxfId="27" priority="4" operator="equal">
      <formula>"Unmet"</formula>
    </cfRule>
    <cfRule type="cellIs" dxfId="26" priority="5" operator="equal">
      <formula>"Met"</formula>
    </cfRule>
  </conditionalFormatting>
  <conditionalFormatting sqref="E6:E9 E11:E19 E21:E23 E25:E30">
    <cfRule type="cellIs" dxfId="25" priority="1" operator="equal">
      <formula>"Opportunity for Improvement"</formula>
    </cfRule>
    <cfRule type="cellIs" dxfId="24" priority="2" operator="equal">
      <formula>"In Progress"</formula>
    </cfRule>
    <cfRule type="cellIs" dxfId="23" priority="3" operator="equal">
      <formula>"Achieved"</formula>
    </cfRule>
  </conditionalFormatting>
  <dataValidations count="2">
    <dataValidation type="list" allowBlank="1" showInputMessage="1" showErrorMessage="1" sqref="E6:E9 E21:E23 E11:E19 E25:E30" xr:uid="{8A150870-134A-41ED-A6E2-FD85CBC5C657}">
      <formula1>"Achieved,In Progress,Opportunity for Improvement"</formula1>
    </dataValidation>
    <dataValidation type="list" allowBlank="1" showInputMessage="1" showErrorMessage="1" sqref="G21:G23 G6:G9 G25:G30 G11:G19" xr:uid="{21BD4EA2-C157-4EC4-AD93-1BC42371E7CE}">
      <formula1>"Within 3 Months,3-6 Months,6 Months to 1 Year,Greater Than 1 Year"</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DF133-DAEF-4070-B182-F355009EF2FB}">
  <dimension ref="A1:O31"/>
  <sheetViews>
    <sheetView showGridLines="0" zoomScale="80" zoomScaleNormal="80" workbookViewId="0">
      <selection activeCell="E3" sqref="E3"/>
    </sheetView>
  </sheetViews>
  <sheetFormatPr defaultColWidth="8.5703125" defaultRowHeight="14.45"/>
  <cols>
    <col min="2" max="2" width="8.140625" customWidth="1"/>
    <col min="3" max="3" width="82.42578125" customWidth="1"/>
    <col min="4" max="4" width="18.5703125" customWidth="1"/>
    <col min="5" max="5" width="18.85546875" customWidth="1"/>
    <col min="6" max="6" width="42.85546875" customWidth="1"/>
    <col min="7" max="7" width="46.5703125" customWidth="1"/>
    <col min="10" max="10" width="27.42578125" customWidth="1"/>
    <col min="11" max="11" width="15.85546875" customWidth="1"/>
    <col min="12" max="12" width="17.140625" customWidth="1"/>
  </cols>
  <sheetData>
    <row r="1" spans="1:15" ht="15" thickBot="1">
      <c r="A1" s="440"/>
      <c r="B1" s="440"/>
      <c r="C1" s="440"/>
      <c r="D1" s="440"/>
      <c r="E1" s="440"/>
      <c r="F1" s="440"/>
      <c r="G1" s="440"/>
      <c r="H1" s="359"/>
    </row>
    <row r="2" spans="1:15" ht="30.6" customHeight="1" thickBot="1">
      <c r="A2" s="419"/>
      <c r="B2" s="412" t="s">
        <v>164</v>
      </c>
      <c r="C2" s="420"/>
      <c r="D2" s="420"/>
      <c r="E2" s="420"/>
      <c r="F2" s="420"/>
      <c r="G2" s="421"/>
      <c r="H2" s="359"/>
    </row>
    <row r="3" spans="1:15" ht="64.5" customHeight="1" thickBot="1">
      <c r="A3" s="419"/>
      <c r="B3" s="65" t="s">
        <v>3</v>
      </c>
      <c r="C3" s="66" t="s">
        <v>4</v>
      </c>
      <c r="D3" s="66" t="s">
        <v>5</v>
      </c>
      <c r="E3" s="276" t="s">
        <v>6</v>
      </c>
      <c r="F3" s="266" t="s">
        <v>35</v>
      </c>
      <c r="G3" s="267" t="s">
        <v>8</v>
      </c>
      <c r="H3" s="359"/>
      <c r="I3" s="225"/>
      <c r="J3" s="225"/>
      <c r="K3" s="225" t="s">
        <v>11</v>
      </c>
      <c r="L3" s="225" t="s">
        <v>30</v>
      </c>
      <c r="M3" s="225" t="s">
        <v>31</v>
      </c>
      <c r="N3" s="225"/>
      <c r="O3" s="225"/>
    </row>
    <row r="4" spans="1:15" ht="15.95" thickBot="1">
      <c r="A4" s="419"/>
      <c r="B4" s="427" t="s">
        <v>9</v>
      </c>
      <c r="C4" s="428"/>
      <c r="D4" s="13"/>
      <c r="E4" s="289"/>
      <c r="F4" s="289"/>
      <c r="G4" s="290"/>
      <c r="H4" s="359"/>
      <c r="I4" s="225"/>
      <c r="J4" s="225" t="s">
        <v>12</v>
      </c>
      <c r="K4" s="225">
        <f>COUNTIFS(D5:D29,"=Universal",E5:E29,"Achieved")</f>
        <v>0</v>
      </c>
      <c r="L4" s="225">
        <f>COUNTIFS(D5:D29,"=Intermediate",E5:E29,"Achieved")</f>
        <v>0</v>
      </c>
      <c r="M4" s="225">
        <f>COUNTIFS(D5:D29,"=Advanced",E5:E29,"Achieved")</f>
        <v>0</v>
      </c>
      <c r="N4" s="225"/>
      <c r="O4" s="225"/>
    </row>
    <row r="5" spans="1:15" ht="30.95">
      <c r="A5" s="359"/>
      <c r="B5" s="48">
        <v>4.0999999999999996</v>
      </c>
      <c r="C5" s="49" t="s">
        <v>165</v>
      </c>
      <c r="D5" s="50" t="s">
        <v>11</v>
      </c>
      <c r="E5" s="300"/>
      <c r="F5" s="307"/>
      <c r="G5" s="308"/>
      <c r="H5" s="359"/>
      <c r="I5" s="225"/>
      <c r="J5" s="225" t="s">
        <v>14</v>
      </c>
      <c r="K5" s="225">
        <f>COUNTIFS(D5:D29,"=Universal",E5:E29,"In Progress")</f>
        <v>0</v>
      </c>
      <c r="L5" s="225">
        <f>COUNTIFS(D5:D29,"=Intermediate",E5:E29,"In Progress")</f>
        <v>0</v>
      </c>
      <c r="M5" s="225">
        <f>COUNTIFS(D5:D29,"=Advanced",E5:E29,"In Progress")</f>
        <v>0</v>
      </c>
      <c r="N5" s="225"/>
      <c r="O5" s="225"/>
    </row>
    <row r="6" spans="1:15" ht="30.95">
      <c r="A6" s="359"/>
      <c r="B6" s="51">
        <v>4.2</v>
      </c>
      <c r="C6" s="44" t="s">
        <v>166</v>
      </c>
      <c r="D6" s="241" t="s">
        <v>11</v>
      </c>
      <c r="E6" s="301"/>
      <c r="F6" s="309"/>
      <c r="G6" s="310"/>
      <c r="H6" s="359"/>
      <c r="I6" s="225"/>
      <c r="J6" s="225" t="s">
        <v>16</v>
      </c>
      <c r="K6" s="225">
        <f>COUNTIFS(D5:D29,"=Universal",E5:E29,"Opportunity for Improvement")</f>
        <v>0</v>
      </c>
      <c r="L6" s="225">
        <f>COUNTIFS(D5:D29,"=Intermediate",E5:E29,"Opportunity for Improvement")</f>
        <v>0</v>
      </c>
      <c r="M6" s="225">
        <f>COUNTIFS(D5:D29,"=Advanced",E5:E29,"Opportunity for Improvement")</f>
        <v>0</v>
      </c>
      <c r="N6" s="225"/>
      <c r="O6" s="225"/>
    </row>
    <row r="7" spans="1:15" ht="31.5" thickBot="1">
      <c r="A7" s="359"/>
      <c r="B7" s="81">
        <v>4.3</v>
      </c>
      <c r="C7" s="82" t="s">
        <v>167</v>
      </c>
      <c r="D7" s="83" t="s">
        <v>11</v>
      </c>
      <c r="E7" s="302"/>
      <c r="F7" s="311"/>
      <c r="G7" s="312"/>
      <c r="H7" s="359"/>
      <c r="I7" s="225"/>
      <c r="J7" s="225"/>
      <c r="K7" s="225"/>
      <c r="L7" s="225"/>
      <c r="M7" s="225"/>
      <c r="N7" s="225"/>
      <c r="O7" s="225"/>
    </row>
    <row r="8" spans="1:15" ht="15.95" customHeight="1" thickBot="1">
      <c r="A8" s="359"/>
      <c r="B8" s="425" t="s">
        <v>95</v>
      </c>
      <c r="C8" s="426"/>
      <c r="D8" s="166"/>
      <c r="E8" s="283"/>
      <c r="F8" s="283"/>
      <c r="G8" s="284"/>
      <c r="H8" s="359"/>
      <c r="I8" s="225"/>
      <c r="J8" s="225"/>
      <c r="K8" s="225"/>
      <c r="L8" s="225"/>
      <c r="M8" s="225"/>
      <c r="N8" s="225"/>
      <c r="O8" s="225"/>
    </row>
    <row r="9" spans="1:15" ht="51" customHeight="1">
      <c r="A9" s="359"/>
      <c r="B9" s="144">
        <v>4.4000000000000004</v>
      </c>
      <c r="C9" s="145" t="s">
        <v>168</v>
      </c>
      <c r="D9" s="146" t="s">
        <v>11</v>
      </c>
      <c r="E9" s="303"/>
      <c r="F9" s="313"/>
      <c r="G9" s="314"/>
      <c r="H9" s="359"/>
      <c r="I9" s="225"/>
      <c r="J9" s="225"/>
      <c r="K9" s="225"/>
      <c r="L9" s="225"/>
      <c r="M9" s="225"/>
      <c r="N9" s="225"/>
      <c r="O9" s="225"/>
    </row>
    <row r="10" spans="1:15" ht="15.6">
      <c r="A10" s="359"/>
      <c r="B10" s="147">
        <v>4.5</v>
      </c>
      <c r="C10" s="92" t="s">
        <v>169</v>
      </c>
      <c r="D10" s="235" t="s">
        <v>30</v>
      </c>
      <c r="E10" s="304"/>
      <c r="F10" s="315"/>
      <c r="G10" s="314"/>
      <c r="H10" s="359"/>
    </row>
    <row r="11" spans="1:15" ht="15.6">
      <c r="A11" s="359"/>
      <c r="B11" s="84">
        <v>4.5999999999999996</v>
      </c>
      <c r="C11" s="44" t="s">
        <v>170</v>
      </c>
      <c r="D11" s="239" t="s">
        <v>30</v>
      </c>
      <c r="E11" s="301"/>
      <c r="F11" s="315"/>
      <c r="G11" s="314"/>
      <c r="H11" s="359"/>
    </row>
    <row r="12" spans="1:15" ht="30.95">
      <c r="A12" s="359"/>
      <c r="B12" s="52">
        <v>4.7</v>
      </c>
      <c r="C12" s="43" t="s">
        <v>171</v>
      </c>
      <c r="D12" s="240" t="s">
        <v>30</v>
      </c>
      <c r="E12" s="304"/>
      <c r="F12" s="309"/>
      <c r="G12" s="310"/>
      <c r="H12" s="359"/>
    </row>
    <row r="13" spans="1:15" ht="30.95">
      <c r="A13" s="359"/>
      <c r="B13" s="51">
        <v>4.8</v>
      </c>
      <c r="C13" s="45" t="s">
        <v>172</v>
      </c>
      <c r="D13" s="241" t="s">
        <v>30</v>
      </c>
      <c r="E13" s="301"/>
      <c r="F13" s="309"/>
      <c r="G13" s="310"/>
      <c r="H13" s="359"/>
    </row>
    <row r="14" spans="1:15" ht="15.6">
      <c r="A14" s="359"/>
      <c r="B14" s="52">
        <v>4.9000000000000004</v>
      </c>
      <c r="C14" s="43" t="s">
        <v>173</v>
      </c>
      <c r="D14" s="240" t="s">
        <v>31</v>
      </c>
      <c r="E14" s="304"/>
      <c r="F14" s="309"/>
      <c r="G14" s="310"/>
      <c r="H14" s="359"/>
    </row>
    <row r="15" spans="1:15" ht="31.5" thickBot="1">
      <c r="A15" s="359"/>
      <c r="B15" s="148">
        <v>4.0999999999999996</v>
      </c>
      <c r="C15" s="149" t="s">
        <v>174</v>
      </c>
      <c r="D15" s="150" t="s">
        <v>31</v>
      </c>
      <c r="E15" s="305"/>
      <c r="F15" s="316"/>
      <c r="G15" s="310"/>
      <c r="H15" s="359"/>
    </row>
    <row r="16" spans="1:15" ht="15.95" customHeight="1" thickBot="1">
      <c r="A16" s="359"/>
      <c r="B16" s="429" t="s">
        <v>100</v>
      </c>
      <c r="C16" s="430"/>
      <c r="D16" s="169"/>
      <c r="E16" s="291"/>
      <c r="F16" s="291"/>
      <c r="G16" s="292"/>
      <c r="H16" s="359"/>
    </row>
    <row r="17" spans="1:8" ht="15.6">
      <c r="A17" s="359"/>
      <c r="B17" s="91">
        <v>4.1100000000000003</v>
      </c>
      <c r="C17" s="43" t="s">
        <v>175</v>
      </c>
      <c r="D17" s="242" t="s">
        <v>11</v>
      </c>
      <c r="E17" s="300"/>
      <c r="F17" s="313"/>
      <c r="G17" s="314"/>
      <c r="H17" s="359"/>
    </row>
    <row r="18" spans="1:8" ht="15.6">
      <c r="A18" s="359"/>
      <c r="B18" s="151">
        <v>4.12</v>
      </c>
      <c r="C18" s="152" t="s">
        <v>176</v>
      </c>
      <c r="D18" s="238" t="s">
        <v>30</v>
      </c>
      <c r="E18" s="301"/>
      <c r="F18" s="315"/>
      <c r="G18" s="314"/>
      <c r="H18" s="359"/>
    </row>
    <row r="19" spans="1:8" ht="22.5" customHeight="1" thickBot="1">
      <c r="A19" s="359"/>
      <c r="B19" s="86">
        <v>4.13</v>
      </c>
      <c r="C19" s="87" t="s">
        <v>177</v>
      </c>
      <c r="D19" s="88" t="s">
        <v>30</v>
      </c>
      <c r="E19" s="302"/>
      <c r="F19" s="311"/>
      <c r="G19" s="312"/>
      <c r="H19" s="359"/>
    </row>
    <row r="20" spans="1:8" ht="18" customHeight="1" thickBot="1">
      <c r="A20" s="359"/>
      <c r="B20" s="409" t="s">
        <v>109</v>
      </c>
      <c r="C20" s="410"/>
      <c r="D20" s="168"/>
      <c r="E20" s="281"/>
      <c r="F20" s="281"/>
      <c r="G20" s="282"/>
      <c r="H20" s="359"/>
    </row>
    <row r="21" spans="1:8" ht="30.95">
      <c r="A21" s="359"/>
      <c r="B21" s="89">
        <v>4.1399999999999997</v>
      </c>
      <c r="C21" s="90" t="s">
        <v>178</v>
      </c>
      <c r="D21" s="85" t="s">
        <v>11</v>
      </c>
      <c r="E21" s="303"/>
      <c r="F21" s="313"/>
      <c r="G21" s="314"/>
      <c r="H21" s="359"/>
    </row>
    <row r="22" spans="1:8" ht="15.6">
      <c r="A22" s="359"/>
      <c r="B22" s="159">
        <v>4.1500000000000004</v>
      </c>
      <c r="C22" s="160" t="s">
        <v>179</v>
      </c>
      <c r="D22" s="235" t="s">
        <v>11</v>
      </c>
      <c r="E22" s="304"/>
      <c r="F22" s="315"/>
      <c r="G22" s="314"/>
      <c r="H22" s="359"/>
    </row>
    <row r="23" spans="1:8" ht="30.95">
      <c r="A23" s="359"/>
      <c r="B23" s="153">
        <v>4.16</v>
      </c>
      <c r="C23" s="149" t="s">
        <v>180</v>
      </c>
      <c r="D23" s="236" t="s">
        <v>11</v>
      </c>
      <c r="E23" s="301"/>
      <c r="F23" s="309"/>
      <c r="G23" s="310"/>
      <c r="H23" s="359"/>
    </row>
    <row r="24" spans="1:8" ht="46.5">
      <c r="A24" s="359"/>
      <c r="B24" s="54">
        <v>4.17</v>
      </c>
      <c r="C24" s="46" t="s">
        <v>181</v>
      </c>
      <c r="D24" s="237" t="s">
        <v>11</v>
      </c>
      <c r="E24" s="304"/>
      <c r="F24" s="309"/>
      <c r="G24" s="310"/>
      <c r="H24" s="359"/>
    </row>
    <row r="25" spans="1:8" ht="36" customHeight="1">
      <c r="A25" s="359"/>
      <c r="B25" s="154">
        <v>4.18</v>
      </c>
      <c r="C25" s="149" t="s">
        <v>182</v>
      </c>
      <c r="D25" s="236" t="s">
        <v>11</v>
      </c>
      <c r="E25" s="301"/>
      <c r="F25" s="309"/>
      <c r="G25" s="310"/>
      <c r="H25" s="359"/>
    </row>
    <row r="26" spans="1:8" ht="30.95">
      <c r="A26" s="359"/>
      <c r="B26" s="53">
        <v>4.1900000000000004</v>
      </c>
      <c r="C26" s="47" t="s">
        <v>183</v>
      </c>
      <c r="D26" s="237" t="s">
        <v>11</v>
      </c>
      <c r="E26" s="304"/>
      <c r="F26" s="309"/>
      <c r="G26" s="310"/>
      <c r="H26" s="359"/>
    </row>
    <row r="27" spans="1:8" ht="54" customHeight="1">
      <c r="A27" s="359"/>
      <c r="B27" s="148">
        <v>4.2</v>
      </c>
      <c r="C27" s="155" t="s">
        <v>184</v>
      </c>
      <c r="D27" s="236" t="s">
        <v>11</v>
      </c>
      <c r="E27" s="301"/>
      <c r="F27" s="309"/>
      <c r="G27" s="310"/>
      <c r="H27" s="359"/>
    </row>
    <row r="28" spans="1:8" ht="15.6">
      <c r="A28" s="359"/>
      <c r="B28" s="54">
        <v>4.21</v>
      </c>
      <c r="C28" s="47" t="s">
        <v>185</v>
      </c>
      <c r="D28" s="237" t="s">
        <v>11</v>
      </c>
      <c r="E28" s="304"/>
      <c r="F28" s="309"/>
      <c r="G28" s="310"/>
      <c r="H28" s="359"/>
    </row>
    <row r="29" spans="1:8" ht="31.5" thickBot="1">
      <c r="A29" s="359"/>
      <c r="B29" s="156">
        <v>4.22</v>
      </c>
      <c r="C29" s="157" t="s">
        <v>186</v>
      </c>
      <c r="D29" s="158" t="s">
        <v>11</v>
      </c>
      <c r="E29" s="306"/>
      <c r="F29" s="317"/>
      <c r="G29" s="318"/>
      <c r="H29" s="359"/>
    </row>
    <row r="30" spans="1:8">
      <c r="A30" s="359"/>
      <c r="B30" s="359"/>
      <c r="C30" s="359"/>
      <c r="D30" s="359"/>
      <c r="E30" s="359"/>
      <c r="F30" s="359"/>
      <c r="G30" s="359"/>
      <c r="H30" s="359"/>
    </row>
    <row r="31" spans="1:8">
      <c r="A31" s="359"/>
      <c r="B31" s="359"/>
      <c r="C31" s="359"/>
      <c r="D31" s="359"/>
      <c r="E31" s="359"/>
      <c r="F31" s="359"/>
      <c r="G31" s="359"/>
      <c r="H31" s="359"/>
    </row>
  </sheetData>
  <sheetProtection algorithmName="SHA-512" hashValue="DFf5O5XcbnjADZdKZXpvgedTsC5Mdis5e9WkEGusdIGe3TNn0a2LXANOl9cZ4FYHoBBvOHRB5dckL4/NSvzBlQ==" saltValue="SZigj1++62O37pEi3SLxbw==" spinCount="100000" sheet="1" formatCells="0" formatColumns="0" formatRows="0" selectLockedCells="1" sort="0" autoFilter="0"/>
  <autoFilter ref="D3:G3" xr:uid="{CFDDF133-DAEF-4070-B182-F355009EF2FB}"/>
  <mergeCells count="9">
    <mergeCell ref="A30:G31"/>
    <mergeCell ref="H1:H31"/>
    <mergeCell ref="A1:G1"/>
    <mergeCell ref="A2:A29"/>
    <mergeCell ref="B2:G2"/>
    <mergeCell ref="B4:C4"/>
    <mergeCell ref="B8:C8"/>
    <mergeCell ref="B16:C16"/>
    <mergeCell ref="B20:C20"/>
  </mergeCells>
  <conditionalFormatting sqref="E4:E7 E9:E15 E17:E19 E21:E29">
    <cfRule type="cellIs" dxfId="22" priority="4" operator="equal">
      <formula>"Unmet"</formula>
    </cfRule>
    <cfRule type="cellIs" dxfId="21" priority="5" operator="equal">
      <formula>"Met"</formula>
    </cfRule>
  </conditionalFormatting>
  <conditionalFormatting sqref="E5:E7 E9:E15 E17:E19 E21:E29">
    <cfRule type="cellIs" dxfId="20" priority="1" operator="equal">
      <formula>"Opportunity for Improvement"</formula>
    </cfRule>
    <cfRule type="cellIs" dxfId="19" priority="2" operator="equal">
      <formula>"In Progress"</formula>
    </cfRule>
    <cfRule type="cellIs" dxfId="18" priority="3" operator="equal">
      <formula>"Achieved"</formula>
    </cfRule>
  </conditionalFormatting>
  <dataValidations count="2">
    <dataValidation type="list" allowBlank="1" showInputMessage="1" showErrorMessage="1" sqref="E5:E7 E9:E15 E17:E19 E21:E29" xr:uid="{3D2CEFC3-64F5-465E-8D95-F7C997BED618}">
      <formula1>"Achieved,In Progress,Opportunity for Improvement"</formula1>
    </dataValidation>
    <dataValidation type="list" allowBlank="1" showInputMessage="1" showErrorMessage="1" sqref="G5:G7 G21:G29 G9:G15 G17:G19" xr:uid="{10071407-5C5C-4370-B91D-5F3C7FA06199}">
      <formula1>"Within 3 Months,3-6 Months,6 Months to 1 Year,Greater Than 1 Year"</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D6FAB-02AE-4CCB-B33A-6A6A62D9F900}">
  <dimension ref="A1:M57"/>
  <sheetViews>
    <sheetView showGridLines="0" zoomScale="80" zoomScaleNormal="80" workbookViewId="0">
      <selection activeCell="F8" sqref="F8"/>
    </sheetView>
  </sheetViews>
  <sheetFormatPr defaultColWidth="8.5703125" defaultRowHeight="14.45"/>
  <cols>
    <col min="2" max="2" width="8" customWidth="1"/>
    <col min="3" max="3" width="82.42578125" customWidth="1"/>
    <col min="4" max="4" width="18.5703125" customWidth="1"/>
    <col min="5" max="5" width="18.85546875" customWidth="1"/>
    <col min="6" max="6" width="42.85546875" customWidth="1"/>
    <col min="7" max="7" width="46.5703125" customWidth="1"/>
    <col min="9" max="9" width="36.5703125" bestFit="1" customWidth="1"/>
    <col min="10" max="10" width="17.5703125" customWidth="1"/>
    <col min="11" max="11" width="19.140625" customWidth="1"/>
    <col min="12" max="12" width="18.42578125" customWidth="1"/>
  </cols>
  <sheetData>
    <row r="1" spans="1:13" ht="15" thickBot="1">
      <c r="A1" s="440"/>
      <c r="B1" s="440"/>
      <c r="C1" s="440"/>
      <c r="D1" s="440"/>
      <c r="E1" s="440"/>
      <c r="F1" s="440"/>
      <c r="G1" s="440"/>
      <c r="H1" s="359"/>
    </row>
    <row r="2" spans="1:13">
      <c r="A2" s="419"/>
      <c r="B2" s="412" t="s">
        <v>187</v>
      </c>
      <c r="C2" s="435"/>
      <c r="D2" s="435"/>
      <c r="E2" s="435"/>
      <c r="F2" s="435"/>
      <c r="G2" s="436"/>
      <c r="H2" s="359"/>
    </row>
    <row r="3" spans="1:13" ht="29.1" customHeight="1" thickBot="1">
      <c r="A3" s="419"/>
      <c r="B3" s="437"/>
      <c r="C3" s="438"/>
      <c r="D3" s="438"/>
      <c r="E3" s="438"/>
      <c r="F3" s="438"/>
      <c r="G3" s="439"/>
      <c r="H3" s="359"/>
    </row>
    <row r="4" spans="1:13" ht="64.5" customHeight="1" thickBot="1">
      <c r="A4" s="419"/>
      <c r="B4" s="65" t="s">
        <v>3</v>
      </c>
      <c r="C4" s="66" t="s">
        <v>4</v>
      </c>
      <c r="D4" s="66" t="s">
        <v>5</v>
      </c>
      <c r="E4" s="276" t="s">
        <v>6</v>
      </c>
      <c r="F4" s="266" t="s">
        <v>188</v>
      </c>
      <c r="G4" s="267" t="s">
        <v>189</v>
      </c>
      <c r="H4" s="359"/>
      <c r="I4" s="104"/>
    </row>
    <row r="5" spans="1:13" ht="15.95" thickBot="1">
      <c r="A5" s="419"/>
      <c r="B5" s="431" t="s">
        <v>190</v>
      </c>
      <c r="C5" s="432"/>
      <c r="D5" s="93"/>
      <c r="E5" s="293"/>
      <c r="F5" s="293"/>
      <c r="G5" s="294"/>
      <c r="H5" s="359"/>
      <c r="I5" s="225"/>
      <c r="J5" s="225" t="s">
        <v>11</v>
      </c>
      <c r="K5" s="225" t="s">
        <v>102</v>
      </c>
      <c r="L5" s="225" t="s">
        <v>31</v>
      </c>
      <c r="M5" s="225"/>
    </row>
    <row r="6" spans="1:13" ht="15.95" thickBot="1">
      <c r="A6" s="419"/>
      <c r="B6" s="165" t="s">
        <v>9</v>
      </c>
      <c r="C6" s="11"/>
      <c r="D6" s="11"/>
      <c r="E6" s="277"/>
      <c r="F6" s="277"/>
      <c r="G6" s="278"/>
      <c r="H6" s="359"/>
      <c r="I6" s="225" t="s">
        <v>12</v>
      </c>
      <c r="J6" s="225">
        <f>COUNTIFS(D7:D55,"=Universal",E7:E55,"=Achieved")</f>
        <v>0</v>
      </c>
      <c r="K6" s="225">
        <f>COUNTIFS(D7:D55,"=Intermediate",E7:E55,"=Achieved")</f>
        <v>0</v>
      </c>
      <c r="L6" s="225">
        <f>COUNTIFS(D7:D55,"=Advanced",E7:E55,"=Achieved")</f>
        <v>0</v>
      </c>
      <c r="M6" s="225"/>
    </row>
    <row r="7" spans="1:13" ht="30.95">
      <c r="A7" s="419"/>
      <c r="B7" s="20">
        <v>5.0999999999999996</v>
      </c>
      <c r="C7" s="14" t="s">
        <v>191</v>
      </c>
      <c r="D7" s="15" t="s">
        <v>11</v>
      </c>
      <c r="E7" s="295"/>
      <c r="F7" s="319"/>
      <c r="G7" s="320"/>
      <c r="H7" s="359"/>
      <c r="I7" s="225" t="s">
        <v>14</v>
      </c>
      <c r="J7" s="225">
        <f>COUNTIFS(D7:D55,"=Universal",E7:E55,"=In Progress")</f>
        <v>0</v>
      </c>
      <c r="K7" s="225">
        <f>COUNTIFS(D7:D55,"=Intermediate",E7:E55,"=In Progress")</f>
        <v>0</v>
      </c>
      <c r="L7" s="225">
        <f>COUNTIFS(D7:D55,"=Advanced",E7:E55,"=In Progress")</f>
        <v>0</v>
      </c>
      <c r="M7" s="225"/>
    </row>
    <row r="8" spans="1:13" ht="46.5">
      <c r="A8" s="419"/>
      <c r="B8" s="21">
        <v>5.2</v>
      </c>
      <c r="C8" s="7" t="s">
        <v>192</v>
      </c>
      <c r="D8" s="6" t="s">
        <v>11</v>
      </c>
      <c r="E8" s="296"/>
      <c r="F8" s="321"/>
      <c r="G8" s="322"/>
      <c r="H8" s="359"/>
      <c r="I8" s="225" t="s">
        <v>16</v>
      </c>
      <c r="J8" s="225">
        <f>COUNTIFS(D7:D55,"=Universal",E7:E55,"=Opportunity for Improvement")</f>
        <v>0</v>
      </c>
      <c r="K8" s="225">
        <f>COUNTIFS(D7:D55,"=Intermediate",E7:E55,"=Opportunity for Improvement")</f>
        <v>0</v>
      </c>
      <c r="L8" s="225">
        <f>COUNTIFS(D7:D55,"=Advanced",E7:E55,"=Opportunity for Improvement")</f>
        <v>0</v>
      </c>
      <c r="M8" s="225"/>
    </row>
    <row r="9" spans="1:13" ht="30.95">
      <c r="A9" s="419"/>
      <c r="B9" s="22">
        <v>5.3</v>
      </c>
      <c r="C9" s="8" t="s">
        <v>193</v>
      </c>
      <c r="D9" s="3" t="s">
        <v>11</v>
      </c>
      <c r="E9" s="295"/>
      <c r="F9" s="321"/>
      <c r="G9" s="322"/>
      <c r="H9" s="359"/>
      <c r="I9" s="225"/>
      <c r="J9" s="225"/>
      <c r="K9" s="225"/>
      <c r="L9" s="225"/>
      <c r="M9" s="225"/>
    </row>
    <row r="10" spans="1:13" ht="30.95">
      <c r="A10" s="419"/>
      <c r="B10" s="21">
        <v>5.4</v>
      </c>
      <c r="C10" s="7" t="s">
        <v>194</v>
      </c>
      <c r="D10" s="6" t="s">
        <v>11</v>
      </c>
      <c r="E10" s="296"/>
      <c r="F10" s="321"/>
      <c r="G10" s="322"/>
      <c r="H10" s="359"/>
    </row>
    <row r="11" spans="1:13" ht="46.5">
      <c r="A11" s="419"/>
      <c r="B11" s="22">
        <v>5.5</v>
      </c>
      <c r="C11" s="8" t="s">
        <v>195</v>
      </c>
      <c r="D11" s="3" t="s">
        <v>30</v>
      </c>
      <c r="E11" s="295"/>
      <c r="F11" s="321"/>
      <c r="G11" s="322"/>
      <c r="H11" s="359"/>
    </row>
    <row r="12" spans="1:13" ht="47.1" thickBot="1">
      <c r="A12" s="419"/>
      <c r="B12" s="96">
        <v>5.6</v>
      </c>
      <c r="C12" s="244" t="s">
        <v>196</v>
      </c>
      <c r="D12" s="16" t="s">
        <v>30</v>
      </c>
      <c r="E12" s="296"/>
      <c r="F12" s="323"/>
      <c r="G12" s="324"/>
      <c r="H12" s="359"/>
    </row>
    <row r="13" spans="1:13" ht="15.95" customHeight="1" thickBot="1">
      <c r="A13" s="419"/>
      <c r="B13" s="425" t="s">
        <v>95</v>
      </c>
      <c r="C13" s="426"/>
      <c r="D13" s="166"/>
      <c r="E13" s="283"/>
      <c r="F13" s="283"/>
      <c r="G13" s="284"/>
      <c r="H13" s="359"/>
    </row>
    <row r="14" spans="1:13" ht="30.95">
      <c r="A14" s="419"/>
      <c r="B14" s="95">
        <v>5.7</v>
      </c>
      <c r="C14" s="80" t="s">
        <v>197</v>
      </c>
      <c r="D14" s="74" t="s">
        <v>11</v>
      </c>
      <c r="E14" s="296"/>
      <c r="F14" s="319"/>
      <c r="G14" s="320"/>
      <c r="H14" s="359"/>
    </row>
    <row r="15" spans="1:13" ht="46.5">
      <c r="A15" s="419"/>
      <c r="B15" s="24">
        <v>5.8</v>
      </c>
      <c r="C15" s="8" t="s">
        <v>198</v>
      </c>
      <c r="D15" s="3" t="s">
        <v>11</v>
      </c>
      <c r="E15" s="295"/>
      <c r="F15" s="321"/>
      <c r="G15" s="322"/>
      <c r="H15" s="359"/>
    </row>
    <row r="16" spans="1:13" ht="30.95">
      <c r="A16" s="419"/>
      <c r="B16" s="64">
        <v>5.9</v>
      </c>
      <c r="C16" s="7" t="s">
        <v>199</v>
      </c>
      <c r="D16" s="6" t="s">
        <v>11</v>
      </c>
      <c r="E16" s="296"/>
      <c r="F16" s="321"/>
      <c r="G16" s="322"/>
      <c r="H16" s="359"/>
    </row>
    <row r="17" spans="1:8" ht="46.5">
      <c r="A17" s="419"/>
      <c r="B17" s="39">
        <v>5.0999999999999996</v>
      </c>
      <c r="C17" s="8" t="s">
        <v>200</v>
      </c>
      <c r="D17" s="3" t="s">
        <v>11</v>
      </c>
      <c r="E17" s="295"/>
      <c r="F17" s="321"/>
      <c r="G17" s="322"/>
      <c r="H17" s="359"/>
    </row>
    <row r="18" spans="1:8" ht="15.6">
      <c r="A18" s="419"/>
      <c r="B18" s="64">
        <v>5.1100000000000003</v>
      </c>
      <c r="C18" s="7" t="s">
        <v>201</v>
      </c>
      <c r="D18" s="6" t="s">
        <v>30</v>
      </c>
      <c r="E18" s="296"/>
      <c r="F18" s="321"/>
      <c r="G18" s="322"/>
      <c r="H18" s="359"/>
    </row>
    <row r="19" spans="1:8" ht="15.6">
      <c r="A19" s="419"/>
      <c r="B19" s="24">
        <v>5.12</v>
      </c>
      <c r="C19" s="8" t="s">
        <v>202</v>
      </c>
      <c r="D19" s="3" t="s">
        <v>30</v>
      </c>
      <c r="E19" s="295"/>
      <c r="F19" s="321"/>
      <c r="G19" s="322"/>
      <c r="H19" s="359"/>
    </row>
    <row r="20" spans="1:8" ht="47.1" thickBot="1">
      <c r="A20" s="419"/>
      <c r="B20" s="96">
        <v>5.13</v>
      </c>
      <c r="C20" s="17" t="s">
        <v>203</v>
      </c>
      <c r="D20" s="16" t="s">
        <v>30</v>
      </c>
      <c r="E20" s="296"/>
      <c r="F20" s="323"/>
      <c r="G20" s="324"/>
      <c r="H20" s="359"/>
    </row>
    <row r="21" spans="1:8" ht="15.95" customHeight="1" thickBot="1">
      <c r="A21" s="419"/>
      <c r="B21" s="425" t="s">
        <v>100</v>
      </c>
      <c r="C21" s="426"/>
      <c r="D21" s="166"/>
      <c r="E21" s="283"/>
      <c r="F21" s="283"/>
      <c r="G21" s="284"/>
      <c r="H21" s="359"/>
    </row>
    <row r="22" spans="1:8" ht="100.5" customHeight="1">
      <c r="A22" s="419"/>
      <c r="B22" s="97">
        <v>5.14</v>
      </c>
      <c r="C22" s="14" t="s">
        <v>204</v>
      </c>
      <c r="D22" s="15" t="s">
        <v>30</v>
      </c>
      <c r="E22" s="295"/>
      <c r="F22" s="319"/>
      <c r="G22" s="320"/>
      <c r="H22" s="359"/>
    </row>
    <row r="23" spans="1:8" ht="31.5" thickBot="1">
      <c r="A23" s="419"/>
      <c r="B23" s="96">
        <v>5.15</v>
      </c>
      <c r="C23" s="17" t="s">
        <v>205</v>
      </c>
      <c r="D23" s="16" t="s">
        <v>31</v>
      </c>
      <c r="E23" s="296"/>
      <c r="F23" s="323"/>
      <c r="G23" s="324"/>
      <c r="H23" s="359"/>
    </row>
    <row r="24" spans="1:8" ht="15.95" customHeight="1" thickBot="1">
      <c r="A24" s="419"/>
      <c r="B24" s="425" t="s">
        <v>109</v>
      </c>
      <c r="C24" s="426"/>
      <c r="D24" s="166"/>
      <c r="E24" s="283"/>
      <c r="F24" s="283"/>
      <c r="G24" s="284"/>
      <c r="H24" s="359"/>
    </row>
    <row r="25" spans="1:8" ht="30.95">
      <c r="A25" s="419"/>
      <c r="B25" s="97">
        <v>5.16</v>
      </c>
      <c r="C25" s="14" t="s">
        <v>206</v>
      </c>
      <c r="D25" s="15" t="s">
        <v>11</v>
      </c>
      <c r="E25" s="295"/>
      <c r="F25" s="319"/>
      <c r="G25" s="320"/>
      <c r="H25" s="359"/>
    </row>
    <row r="26" spans="1:8" ht="108.6">
      <c r="A26" s="419"/>
      <c r="B26" s="98">
        <v>5.17</v>
      </c>
      <c r="C26" s="9" t="s">
        <v>207</v>
      </c>
      <c r="D26" s="117" t="s">
        <v>11</v>
      </c>
      <c r="E26" s="286"/>
      <c r="F26" s="321"/>
      <c r="G26" s="322"/>
      <c r="H26" s="359"/>
    </row>
    <row r="27" spans="1:8" ht="30.95">
      <c r="A27" s="419"/>
      <c r="B27" s="24">
        <v>5.18</v>
      </c>
      <c r="C27" s="10" t="s">
        <v>208</v>
      </c>
      <c r="D27" s="6" t="s">
        <v>11</v>
      </c>
      <c r="E27" s="296"/>
      <c r="F27" s="321"/>
      <c r="G27" s="322"/>
      <c r="H27" s="359"/>
    </row>
    <row r="28" spans="1:8" ht="46.5">
      <c r="A28" s="419"/>
      <c r="B28" s="98">
        <v>5.19</v>
      </c>
      <c r="C28" s="9" t="s">
        <v>209</v>
      </c>
      <c r="D28" s="117" t="s">
        <v>11</v>
      </c>
      <c r="E28" s="286"/>
      <c r="F28" s="321"/>
      <c r="G28" s="322"/>
      <c r="H28" s="359"/>
    </row>
    <row r="29" spans="1:8" ht="15.6">
      <c r="A29" s="419"/>
      <c r="B29" s="23">
        <v>5.2</v>
      </c>
      <c r="C29" s="10" t="s">
        <v>210</v>
      </c>
      <c r="D29" s="6" t="s">
        <v>11</v>
      </c>
      <c r="E29" s="296"/>
      <c r="F29" s="321"/>
      <c r="G29" s="322"/>
      <c r="H29" s="359"/>
    </row>
    <row r="30" spans="1:8" ht="30.95">
      <c r="A30" s="419"/>
      <c r="B30" s="98">
        <v>5.21</v>
      </c>
      <c r="C30" s="9" t="s">
        <v>211</v>
      </c>
      <c r="D30" s="117" t="s">
        <v>11</v>
      </c>
      <c r="E30" s="286"/>
      <c r="F30" s="321"/>
      <c r="G30" s="322"/>
      <c r="H30" s="359"/>
    </row>
    <row r="31" spans="1:8" ht="62.1">
      <c r="A31" s="419"/>
      <c r="B31" s="64">
        <v>5.22</v>
      </c>
      <c r="C31" s="243" t="s">
        <v>212</v>
      </c>
      <c r="D31" s="6" t="s">
        <v>11</v>
      </c>
      <c r="E31" s="296"/>
      <c r="F31" s="321"/>
      <c r="G31" s="322"/>
      <c r="H31" s="359"/>
    </row>
    <row r="32" spans="1:8" ht="46.5">
      <c r="A32" s="419"/>
      <c r="B32" s="24">
        <v>5.23</v>
      </c>
      <c r="C32" s="8" t="s">
        <v>213</v>
      </c>
      <c r="D32" s="3" t="s">
        <v>30</v>
      </c>
      <c r="E32" s="295"/>
      <c r="F32" s="321"/>
      <c r="G32" s="322"/>
      <c r="H32" s="359"/>
    </row>
    <row r="33" spans="1:8" ht="46.5">
      <c r="A33" s="419"/>
      <c r="B33" s="64">
        <v>5.24</v>
      </c>
      <c r="C33" s="7" t="s">
        <v>214</v>
      </c>
      <c r="D33" s="6" t="s">
        <v>30</v>
      </c>
      <c r="E33" s="296"/>
      <c r="F33" s="321"/>
      <c r="G33" s="322"/>
      <c r="H33" s="359"/>
    </row>
    <row r="34" spans="1:8" ht="31.5" thickBot="1">
      <c r="A34" s="419"/>
      <c r="B34" s="99">
        <v>5.25</v>
      </c>
      <c r="C34" s="8" t="s">
        <v>215</v>
      </c>
      <c r="D34" s="3" t="s">
        <v>30</v>
      </c>
      <c r="E34" s="295"/>
      <c r="F34" s="321"/>
      <c r="G34" s="322"/>
      <c r="H34" s="359"/>
    </row>
    <row r="35" spans="1:8" ht="18.95" customHeight="1" thickBot="1">
      <c r="A35" s="419"/>
      <c r="B35" s="433" t="s">
        <v>216</v>
      </c>
      <c r="C35" s="434"/>
      <c r="D35" s="94"/>
      <c r="E35" s="297"/>
      <c r="F35" s="297"/>
      <c r="G35" s="298"/>
      <c r="H35" s="359"/>
    </row>
    <row r="36" spans="1:8" ht="18.95" customHeight="1" thickBot="1">
      <c r="A36" s="419"/>
      <c r="B36" s="409" t="s">
        <v>9</v>
      </c>
      <c r="C36" s="410"/>
      <c r="D36" s="168"/>
      <c r="E36" s="281"/>
      <c r="F36" s="281"/>
      <c r="G36" s="282"/>
      <c r="H36" s="359"/>
    </row>
    <row r="37" spans="1:8" ht="30.95">
      <c r="A37" s="419"/>
      <c r="B37" s="97">
        <v>5.26</v>
      </c>
      <c r="C37" s="14" t="s">
        <v>217</v>
      </c>
      <c r="D37" s="15" t="s">
        <v>30</v>
      </c>
      <c r="E37" s="295"/>
      <c r="F37" s="319"/>
      <c r="G37" s="320"/>
      <c r="H37" s="359"/>
    </row>
    <row r="38" spans="1:8" ht="31.5" thickBot="1">
      <c r="A38" s="419"/>
      <c r="B38" s="96">
        <v>5.27</v>
      </c>
      <c r="C38" s="17" t="s">
        <v>218</v>
      </c>
      <c r="D38" s="16" t="s">
        <v>30</v>
      </c>
      <c r="E38" s="296"/>
      <c r="F38" s="323"/>
      <c r="G38" s="324"/>
      <c r="H38" s="359"/>
    </row>
    <row r="39" spans="1:8" ht="15.95" customHeight="1" thickBot="1">
      <c r="A39" s="419"/>
      <c r="B39" s="425" t="s">
        <v>95</v>
      </c>
      <c r="C39" s="426"/>
      <c r="D39" s="166"/>
      <c r="E39" s="283"/>
      <c r="F39" s="283"/>
      <c r="G39" s="284"/>
      <c r="H39" s="359"/>
    </row>
    <row r="40" spans="1:8" ht="30.95">
      <c r="A40" s="419"/>
      <c r="B40" s="97">
        <v>5.28</v>
      </c>
      <c r="C40" s="14" t="s">
        <v>219</v>
      </c>
      <c r="D40" s="15" t="s">
        <v>11</v>
      </c>
      <c r="E40" s="295"/>
      <c r="F40" s="319"/>
      <c r="G40" s="320"/>
      <c r="H40" s="359"/>
    </row>
    <row r="41" spans="1:8" ht="30.95">
      <c r="A41" s="419"/>
      <c r="B41" s="64">
        <v>5.29</v>
      </c>
      <c r="C41" s="7" t="s">
        <v>220</v>
      </c>
      <c r="D41" s="6" t="s">
        <v>11</v>
      </c>
      <c r="E41" s="296"/>
      <c r="F41" s="321"/>
      <c r="G41" s="322"/>
      <c r="H41" s="359"/>
    </row>
    <row r="42" spans="1:8" ht="30.95">
      <c r="A42" s="419"/>
      <c r="B42" s="39">
        <v>5.3</v>
      </c>
      <c r="C42" s="8" t="s">
        <v>221</v>
      </c>
      <c r="D42" s="3" t="s">
        <v>30</v>
      </c>
      <c r="E42" s="295"/>
      <c r="F42" s="321"/>
      <c r="G42" s="322"/>
      <c r="H42" s="359"/>
    </row>
    <row r="43" spans="1:8" ht="31.5" thickBot="1">
      <c r="A43" s="419"/>
      <c r="B43" s="96">
        <v>5.31</v>
      </c>
      <c r="C43" s="17" t="s">
        <v>222</v>
      </c>
      <c r="D43" s="16" t="s">
        <v>30</v>
      </c>
      <c r="E43" s="296"/>
      <c r="F43" s="323"/>
      <c r="G43" s="324"/>
      <c r="H43" s="359"/>
    </row>
    <row r="44" spans="1:8" ht="15.95" customHeight="1" thickBot="1">
      <c r="A44" s="419"/>
      <c r="B44" s="425" t="s">
        <v>100</v>
      </c>
      <c r="C44" s="426"/>
      <c r="D44" s="166"/>
      <c r="E44" s="283"/>
      <c r="F44" s="283"/>
      <c r="G44" s="284"/>
      <c r="H44" s="359"/>
    </row>
    <row r="45" spans="1:8" ht="31.5" thickBot="1">
      <c r="A45" s="419"/>
      <c r="B45" s="100">
        <v>5.32</v>
      </c>
      <c r="C45" s="76" t="s">
        <v>223</v>
      </c>
      <c r="D45" s="75" t="s">
        <v>11</v>
      </c>
      <c r="E45" s="296"/>
      <c r="F45" s="325"/>
      <c r="G45" s="326"/>
      <c r="H45" s="359"/>
    </row>
    <row r="46" spans="1:8" ht="15.95" customHeight="1" thickBot="1">
      <c r="A46" s="419"/>
      <c r="B46" s="409" t="s">
        <v>109</v>
      </c>
      <c r="C46" s="410"/>
      <c r="D46" s="168"/>
      <c r="E46" s="281"/>
      <c r="F46" s="281"/>
      <c r="G46" s="282"/>
      <c r="H46" s="359"/>
    </row>
    <row r="47" spans="1:8" ht="123.95">
      <c r="A47" s="419"/>
      <c r="B47" s="95">
        <v>5.33</v>
      </c>
      <c r="C47" s="80" t="s">
        <v>224</v>
      </c>
      <c r="D47" s="74" t="s">
        <v>11</v>
      </c>
      <c r="E47" s="296"/>
      <c r="F47" s="319"/>
      <c r="G47" s="320"/>
      <c r="H47" s="359"/>
    </row>
    <row r="48" spans="1:8" ht="46.5">
      <c r="A48" s="419"/>
      <c r="B48" s="24">
        <v>5.34</v>
      </c>
      <c r="C48" s="8" t="s">
        <v>225</v>
      </c>
      <c r="D48" s="3" t="s">
        <v>11</v>
      </c>
      <c r="E48" s="295"/>
      <c r="F48" s="321"/>
      <c r="G48" s="322"/>
      <c r="H48" s="359"/>
    </row>
    <row r="49" spans="1:8" ht="30.95">
      <c r="A49" s="419"/>
      <c r="B49" s="64">
        <v>5.35</v>
      </c>
      <c r="C49" s="7" t="s">
        <v>226</v>
      </c>
      <c r="D49" s="6" t="s">
        <v>11</v>
      </c>
      <c r="E49" s="296"/>
      <c r="F49" s="321"/>
      <c r="G49" s="322"/>
      <c r="H49" s="359"/>
    </row>
    <row r="50" spans="1:8" ht="30.95">
      <c r="A50" s="419"/>
      <c r="B50" s="24">
        <v>5.36</v>
      </c>
      <c r="C50" s="8" t="s">
        <v>227</v>
      </c>
      <c r="D50" s="3" t="s">
        <v>11</v>
      </c>
      <c r="E50" s="295"/>
      <c r="F50" s="321"/>
      <c r="G50" s="322"/>
      <c r="H50" s="359"/>
    </row>
    <row r="51" spans="1:8" ht="30.95">
      <c r="A51" s="419"/>
      <c r="B51" s="64">
        <v>5.37</v>
      </c>
      <c r="C51" s="7" t="s">
        <v>228</v>
      </c>
      <c r="D51" s="6" t="s">
        <v>11</v>
      </c>
      <c r="E51" s="296"/>
      <c r="F51" s="321"/>
      <c r="G51" s="322"/>
      <c r="H51" s="359"/>
    </row>
    <row r="52" spans="1:8" ht="46.5">
      <c r="A52" s="419"/>
      <c r="B52" s="39">
        <v>5.38</v>
      </c>
      <c r="C52" s="8" t="s">
        <v>229</v>
      </c>
      <c r="D52" s="3" t="s">
        <v>11</v>
      </c>
      <c r="E52" s="295"/>
      <c r="F52" s="321"/>
      <c r="G52" s="322"/>
      <c r="H52" s="359"/>
    </row>
    <row r="53" spans="1:8" ht="30.95">
      <c r="A53" s="419"/>
      <c r="B53" s="57">
        <v>5.39</v>
      </c>
      <c r="C53" s="7" t="s">
        <v>230</v>
      </c>
      <c r="D53" s="6" t="s">
        <v>11</v>
      </c>
      <c r="E53" s="296"/>
      <c r="F53" s="321"/>
      <c r="G53" s="322"/>
      <c r="H53" s="359"/>
    </row>
    <row r="54" spans="1:8" ht="46.5">
      <c r="A54" s="419"/>
      <c r="B54" s="230">
        <v>5.4</v>
      </c>
      <c r="C54" s="132" t="s">
        <v>231</v>
      </c>
      <c r="D54" s="116" t="s">
        <v>30</v>
      </c>
      <c r="E54" s="295"/>
      <c r="F54" s="319"/>
      <c r="G54" s="320"/>
      <c r="H54" s="359"/>
    </row>
    <row r="55" spans="1:8" ht="47.1" thickBot="1">
      <c r="A55" s="419"/>
      <c r="B55" s="136">
        <v>5.41</v>
      </c>
      <c r="C55" s="139" t="s">
        <v>232</v>
      </c>
      <c r="D55" s="138" t="s">
        <v>30</v>
      </c>
      <c r="E55" s="299"/>
      <c r="F55" s="327"/>
      <c r="G55" s="328"/>
      <c r="H55" s="359"/>
    </row>
    <row r="56" spans="1:8">
      <c r="A56" s="359"/>
      <c r="B56" s="359"/>
      <c r="C56" s="359"/>
      <c r="D56" s="359"/>
      <c r="E56" s="359"/>
      <c r="F56" s="359"/>
      <c r="G56" s="359"/>
      <c r="H56" s="359"/>
    </row>
    <row r="57" spans="1:8">
      <c r="A57" s="359"/>
      <c r="B57" s="359"/>
      <c r="C57" s="359"/>
      <c r="D57" s="359"/>
      <c r="E57" s="359"/>
      <c r="F57" s="359"/>
      <c r="G57" s="359"/>
      <c r="H57" s="359"/>
    </row>
  </sheetData>
  <sheetProtection algorithmName="SHA-512" hashValue="m0/HpqIuVrY8B0nW0jjQm55PcA+mfZGTjpbpAu/lc4flWXXaJfoIOnMCV2yNkqzYa9fItalcTbmnMV543cLXBQ==" saltValue="DWYNY+La+PZh8+ex6oYxBQ==" spinCount="100000" sheet="1" formatCells="0" formatColumns="0" formatRows="0" selectLockedCells="1" sort="0" autoFilter="0"/>
  <autoFilter ref="D4:G4" xr:uid="{0F3D6FAB-02AE-4CCB-B33A-6A6A62D9F900}"/>
  <mergeCells count="14">
    <mergeCell ref="B5:C5"/>
    <mergeCell ref="B35:C35"/>
    <mergeCell ref="A56:H57"/>
    <mergeCell ref="H1:H55"/>
    <mergeCell ref="B2:G3"/>
    <mergeCell ref="A2:A55"/>
    <mergeCell ref="A1:G1"/>
    <mergeCell ref="B13:C13"/>
    <mergeCell ref="B46:C46"/>
    <mergeCell ref="B21:C21"/>
    <mergeCell ref="B24:C24"/>
    <mergeCell ref="B36:C36"/>
    <mergeCell ref="B39:C39"/>
    <mergeCell ref="B44:C44"/>
  </mergeCells>
  <conditionalFormatting sqref="E5 E7:E12 E14:E20 E22:E23 E25:E35 E37:E38 E40:E43 E45 E47:E55">
    <cfRule type="cellIs" dxfId="17" priority="106" operator="equal">
      <formula>"Unmet"</formula>
    </cfRule>
    <cfRule type="cellIs" dxfId="16" priority="107" operator="equal">
      <formula>"Met"</formula>
    </cfRule>
  </conditionalFormatting>
  <conditionalFormatting sqref="E7:E12 E14:E20 E22:E23 E25:E34">
    <cfRule type="cellIs" dxfId="15" priority="100" operator="equal">
      <formula>"Opportunity for Improvement"</formula>
    </cfRule>
    <cfRule type="cellIs" dxfId="14" priority="101" operator="equal">
      <formula>"In Progress"</formula>
    </cfRule>
    <cfRule type="cellIs" dxfId="13" priority="102" operator="equal">
      <formula>"Achieved"</formula>
    </cfRule>
  </conditionalFormatting>
  <conditionalFormatting sqref="E9">
    <cfRule type="cellIs" dxfId="12" priority="103" operator="equal">
      <formula>"Opporunity for Improvement"</formula>
    </cfRule>
  </conditionalFormatting>
  <conditionalFormatting sqref="E37:E38">
    <cfRule type="cellIs" dxfId="11" priority="43" operator="equal">
      <formula>"Opportunity for Improvement"</formula>
    </cfRule>
    <cfRule type="cellIs" dxfId="10" priority="44" operator="equal">
      <formula>"In Progress"</formula>
    </cfRule>
    <cfRule type="cellIs" dxfId="9" priority="45" operator="equal">
      <formula>"Achieved"</formula>
    </cfRule>
  </conditionalFormatting>
  <conditionalFormatting sqref="E40:E43">
    <cfRule type="cellIs" dxfId="8" priority="31" operator="equal">
      <formula>"Opportunity for Improvement"</formula>
    </cfRule>
    <cfRule type="cellIs" dxfId="7" priority="32" operator="equal">
      <formula>"In Progress"</formula>
    </cfRule>
    <cfRule type="cellIs" dxfId="6" priority="33" operator="equal">
      <formula>"Achieved"</formula>
    </cfRule>
  </conditionalFormatting>
  <conditionalFormatting sqref="E45">
    <cfRule type="cellIs" dxfId="5" priority="28" operator="equal">
      <formula>"Opportunity for Improvement"</formula>
    </cfRule>
    <cfRule type="cellIs" dxfId="4" priority="29" operator="equal">
      <formula>"In Progress"</formula>
    </cfRule>
    <cfRule type="cellIs" dxfId="3" priority="30" operator="equal">
      <formula>"Achieved"</formula>
    </cfRule>
  </conditionalFormatting>
  <conditionalFormatting sqref="E47:E55">
    <cfRule type="cellIs" dxfId="2" priority="1" operator="equal">
      <formula>"Opportunity for Improvement"</formula>
    </cfRule>
    <cfRule type="cellIs" dxfId="1" priority="2" operator="equal">
      <formula>"In Progress"</formula>
    </cfRule>
    <cfRule type="cellIs" dxfId="0" priority="3" operator="equal">
      <formula>"Achieved"</formula>
    </cfRule>
  </conditionalFormatting>
  <dataValidations count="3">
    <dataValidation type="list" allowBlank="1" showInputMessage="1" showErrorMessage="1" sqref="E14:E20 E40:E43 E45 E7:E12 E22:E23 E25:E34 E37:E38 E47:E55" xr:uid="{8464870D-FE7B-4432-A604-FEB74A5A5CDA}">
      <formula1>"Achieved,In Progress,Opportunity for Improvement"</formula1>
    </dataValidation>
    <dataValidation type="list" allowBlank="1" showInputMessage="1" showErrorMessage="1" sqref="G7:G12 G14:G20 G22:G23 G25:G34" xr:uid="{FFB46A6F-B56A-4BF5-8F61-AA4970C6E0F9}">
      <formula1>"Within 3 Months,3-6 Months,6 Months to 1 Year, Greater Than 1 Year"</formula1>
    </dataValidation>
    <dataValidation type="list" allowBlank="1" showInputMessage="1" showErrorMessage="1" sqref="G37:G38 G40:G43 G45 G47:G55" xr:uid="{4EA103A6-DED1-4918-B73B-8F996B44417B}">
      <formula1>"Within 3 Months,3-6 Months,6 Months to 1 Year,Greater Than 1 Year"</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55AA1-0176-4E6B-A0AE-0BCDE63BB74D}">
  <dimension ref="B1:R20"/>
  <sheetViews>
    <sheetView showGridLines="0" zoomScale="90" zoomScaleNormal="90" workbookViewId="0">
      <selection activeCell="U25" sqref="U25"/>
    </sheetView>
  </sheetViews>
  <sheetFormatPr defaultRowHeight="14.45"/>
  <cols>
    <col min="12" max="12" width="8.5703125" customWidth="1"/>
  </cols>
  <sheetData>
    <row r="1" spans="2:18" ht="15" thickBot="1"/>
    <row r="2" spans="2:18" ht="30.95">
      <c r="B2" s="345" t="s">
        <v>233</v>
      </c>
      <c r="C2" s="346"/>
      <c r="D2" s="346"/>
      <c r="E2" s="346"/>
      <c r="F2" s="341"/>
      <c r="G2" s="341"/>
      <c r="H2" s="341"/>
      <c r="I2" s="341"/>
      <c r="J2" s="341"/>
      <c r="K2" s="341"/>
      <c r="L2" s="341"/>
      <c r="M2" s="341"/>
      <c r="N2" s="341"/>
      <c r="O2" s="341"/>
      <c r="P2" s="341"/>
      <c r="Q2" s="341"/>
      <c r="R2" s="342"/>
    </row>
    <row r="3" spans="2:18">
      <c r="B3" s="197"/>
      <c r="R3" s="198"/>
    </row>
    <row r="4" spans="2:18" ht="15.6">
      <c r="B4" s="449" t="s">
        <v>234</v>
      </c>
      <c r="C4" s="450"/>
      <c r="D4" s="450"/>
      <c r="E4" s="450"/>
      <c r="F4" s="450"/>
      <c r="G4" s="450"/>
      <c r="H4" s="450"/>
      <c r="I4" s="450"/>
      <c r="J4" s="450"/>
      <c r="K4" s="450"/>
      <c r="L4" s="450"/>
      <c r="M4" s="450"/>
      <c r="R4" s="198"/>
    </row>
    <row r="5" spans="2:18">
      <c r="B5" s="197"/>
      <c r="R5" s="198"/>
    </row>
    <row r="6" spans="2:18">
      <c r="B6" s="197"/>
      <c r="R6" s="198"/>
    </row>
    <row r="7" spans="2:18">
      <c r="B7" s="197"/>
      <c r="R7" s="198"/>
    </row>
    <row r="8" spans="2:18">
      <c r="B8" s="197"/>
      <c r="R8" s="198"/>
    </row>
    <row r="9" spans="2:18">
      <c r="B9" s="197"/>
      <c r="R9" s="198"/>
    </row>
    <row r="10" spans="2:18" ht="15.6">
      <c r="B10" s="451"/>
      <c r="C10" s="452"/>
      <c r="D10" s="452"/>
      <c r="E10" s="452"/>
      <c r="F10" s="452"/>
      <c r="G10" s="32"/>
      <c r="H10" s="32"/>
      <c r="I10" s="343"/>
      <c r="J10" s="32"/>
      <c r="K10" s="32"/>
      <c r="L10" s="32"/>
      <c r="M10" s="32"/>
      <c r="N10" s="32"/>
      <c r="O10" s="452"/>
      <c r="P10" s="452"/>
      <c r="Q10" s="452"/>
      <c r="R10" s="453"/>
    </row>
    <row r="11" spans="2:18">
      <c r="B11" s="197"/>
      <c r="C11" s="440"/>
      <c r="D11" s="440"/>
      <c r="E11" s="440"/>
      <c r="F11" s="440"/>
      <c r="I11" s="440"/>
      <c r="J11" s="440"/>
      <c r="K11" s="440"/>
      <c r="L11" s="440"/>
      <c r="N11" s="440"/>
      <c r="O11" s="440"/>
      <c r="P11" s="440"/>
      <c r="Q11" s="440"/>
      <c r="R11" s="198"/>
    </row>
    <row r="12" spans="2:18">
      <c r="B12" s="197"/>
      <c r="C12" s="440"/>
      <c r="D12" s="440"/>
      <c r="E12" s="440"/>
      <c r="F12" s="440"/>
      <c r="I12" s="440"/>
      <c r="J12" s="440"/>
      <c r="K12" s="440"/>
      <c r="L12" s="440"/>
      <c r="N12" s="440"/>
      <c r="O12" s="440"/>
      <c r="P12" s="440"/>
      <c r="Q12" s="440"/>
      <c r="R12" s="198"/>
    </row>
    <row r="13" spans="2:18" ht="37.5" thickBot="1">
      <c r="B13" s="347" t="s">
        <v>235</v>
      </c>
      <c r="C13" s="454"/>
      <c r="D13" s="454"/>
      <c r="E13" s="454"/>
      <c r="F13" s="454"/>
      <c r="H13" s="348" t="s">
        <v>235</v>
      </c>
      <c r="I13" s="454"/>
      <c r="J13" s="454"/>
      <c r="K13" s="454"/>
      <c r="L13" s="454"/>
      <c r="N13" s="454"/>
      <c r="O13" s="454"/>
      <c r="P13" s="454"/>
      <c r="Q13" s="454"/>
      <c r="R13" s="198"/>
    </row>
    <row r="14" spans="2:18" ht="15.6">
      <c r="B14" s="344" t="s">
        <v>236</v>
      </c>
      <c r="C14" s="343"/>
      <c r="D14" s="343"/>
      <c r="E14" s="343"/>
      <c r="F14" s="343"/>
      <c r="G14" s="343"/>
      <c r="H14" s="343" t="s">
        <v>237</v>
      </c>
      <c r="I14" s="343"/>
      <c r="J14" s="343"/>
      <c r="K14" s="343"/>
      <c r="L14" s="343"/>
      <c r="M14" s="343"/>
      <c r="N14" s="343" t="s">
        <v>238</v>
      </c>
      <c r="R14" s="198"/>
    </row>
    <row r="15" spans="2:18">
      <c r="B15" s="197"/>
      <c r="R15" s="198"/>
    </row>
    <row r="16" spans="2:18">
      <c r="B16" s="197"/>
      <c r="R16" s="198"/>
    </row>
    <row r="17" spans="2:18">
      <c r="B17" s="197"/>
      <c r="R17" s="198"/>
    </row>
    <row r="18" spans="2:18">
      <c r="B18" s="197"/>
      <c r="R18" s="198"/>
    </row>
    <row r="19" spans="2:18">
      <c r="B19" s="197"/>
      <c r="R19" s="198"/>
    </row>
    <row r="20" spans="2:18" ht="15" thickBot="1">
      <c r="B20" s="200"/>
      <c r="C20" s="201"/>
      <c r="D20" s="201"/>
      <c r="E20" s="201"/>
      <c r="F20" s="201"/>
      <c r="G20" s="201"/>
      <c r="H20" s="201"/>
      <c r="I20" s="201"/>
      <c r="J20" s="201"/>
      <c r="K20" s="201"/>
      <c r="L20" s="201"/>
      <c r="M20" s="201"/>
      <c r="N20" s="201"/>
      <c r="O20" s="201"/>
      <c r="P20" s="201"/>
      <c r="Q20" s="201"/>
      <c r="R20" s="202"/>
    </row>
  </sheetData>
  <mergeCells count="12">
    <mergeCell ref="N13:Q13"/>
    <mergeCell ref="C11:F11"/>
    <mergeCell ref="C12:F12"/>
    <mergeCell ref="C13:F13"/>
    <mergeCell ref="I11:L11"/>
    <mergeCell ref="I12:L12"/>
    <mergeCell ref="I13:L13"/>
    <mergeCell ref="O10:R10"/>
    <mergeCell ref="B10:F10"/>
    <mergeCell ref="B4:M4"/>
    <mergeCell ref="N11:Q11"/>
    <mergeCell ref="N12:Q1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cument" ma:contentTypeID="0x01010081DCA1D5012F8347878A1F59F252D445" ma:contentTypeVersion="17" ma:contentTypeDescription="Create a new document." ma:contentTypeScope="" ma:versionID="a8c74e0c8c12fa91d89089329789272c">
  <xsd:schema xmlns:xsd="http://www.w3.org/2001/XMLSchema" xmlns:xs="http://www.w3.org/2001/XMLSchema" xmlns:p="http://schemas.microsoft.com/office/2006/metadata/properties" xmlns:ns2="5c4071c9-a9eb-436c-92e1-e1fedf60ee2a" xmlns:ns3="347b38c2-89a2-4ff7-b2e6-8e75e762e6b1" targetNamespace="http://schemas.microsoft.com/office/2006/metadata/properties" ma:root="true" ma:fieldsID="9d56760b0c6f3c67edd63b88d679b8b1" ns2:_="" ns3:_="">
    <xsd:import namespace="5c4071c9-a9eb-436c-92e1-e1fedf60ee2a"/>
    <xsd:import namespace="347b38c2-89a2-4ff7-b2e6-8e75e762e6b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DateTaken" minOccurs="0"/>
                <xsd:element ref="ns2:MediaServiceSearchProperties" minOccurs="0"/>
                <xsd:element ref="ns2:CourseDate"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4071c9-a9eb-436c-92e1-e1fedf60ee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944c0932-e3b5-4cef-bb0d-953d3280f551"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CourseDate" ma:index="22" nillable="true" ma:displayName="Course Date" ma:format="DateOnly" ma:internalName="CourseDate">
      <xsd:simpleType>
        <xsd:restriction base="dms:DateTim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47b38c2-89a2-4ff7-b2e6-8e75e762e6b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d242dae6-96a7-48e5-8d0f-a1898f5a8ad8}" ma:internalName="TaxCatchAll" ma:showField="CatchAllData" ma:web="347b38c2-89a2-4ff7-b2e6-8e75e762e6b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347b38c2-89a2-4ff7-b2e6-8e75e762e6b1" xsi:nil="true"/>
    <lcf76f155ced4ddcb4097134ff3c332f xmlns="5c4071c9-a9eb-436c-92e1-e1fedf60ee2a">
      <Terms xmlns="http://schemas.microsoft.com/office/infopath/2007/PartnerControls"/>
    </lcf76f155ced4ddcb4097134ff3c332f>
    <CourseDate xmlns="5c4071c9-a9eb-436c-92e1-e1fedf60ee2a" xsi:nil="true"/>
  </documentManagement>
</p:properties>
</file>

<file path=customXml/itemProps1.xml><?xml version="1.0" encoding="utf-8"?>
<ds:datastoreItem xmlns:ds="http://schemas.openxmlformats.org/officeDocument/2006/customXml" ds:itemID="{BB39BC9A-E37F-48D2-948C-6AE6F3114C34}"/>
</file>

<file path=customXml/itemProps2.xml><?xml version="1.0" encoding="utf-8"?>
<ds:datastoreItem xmlns:ds="http://schemas.openxmlformats.org/officeDocument/2006/customXml" ds:itemID="{0831A690-1D1F-4015-9ADF-7D969BFE68BB}"/>
</file>

<file path=customXml/itemProps3.xml><?xml version="1.0" encoding="utf-8"?>
<ds:datastoreItem xmlns:ds="http://schemas.openxmlformats.org/officeDocument/2006/customXml" ds:itemID="{8876A2E3-0BB2-4957-8CA4-8C4D5B68AC67}"/>
</file>

<file path=customXml/itemProps4.xml><?xml version="1.0" encoding="utf-8"?>
<ds:datastoreItem xmlns:ds="http://schemas.openxmlformats.org/officeDocument/2006/customXml" ds:itemID="{CEC2A78A-E9F5-4FF4-AF0D-8740ACAB1638}"/>
</file>

<file path=docMetadata/LabelInfo.xml><?xml version="1.0" encoding="utf-8"?>
<clbl:labelList xmlns:clbl="http://schemas.microsoft.com/office/2020/mipLabelMetadata">
  <clbl:label id="{4ef96c5c-d83f-466b-a478-816a5bb4af62}" enabled="0" method="" siteId="{4ef96c5c-d83f-466b-a478-816a5bb4af62}"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Galko, Shannon</dc:creator>
  <cp:keywords/>
  <dc:description/>
  <cp:lastModifiedBy/>
  <cp:revision/>
  <dcterms:created xsi:type="dcterms:W3CDTF">2025-04-06T11:53:59Z</dcterms:created>
  <dcterms:modified xsi:type="dcterms:W3CDTF">2025-07-10T13:18:51Z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0x01010081DCA1D5012F8347878A1F59F252D445</vt:lpwstr>
  </property>
  <property fmtid="{D5CDD505-2E9C-101B-9397-08002B2CF9AE}" pid="3" name="MediaServiceImageTags">
    <vt:lpwstr/>
  </property>
</Properties>
</file>